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22EC2FD8-56F1-4A06-AAC1-0F9EDE154C9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haracteristics" sheetId="1" r:id="rId1"/>
    <sheet name="Performance" sheetId="2" r:id="rId2"/>
    <sheet name="Notes" sheetId="3" r:id="rId3"/>
    <sheet name="Short List Sort" sheetId="4" r:id="rId4"/>
  </sheets>
  <definedNames>
    <definedName name="_xlnm._FilterDatabase" localSheetId="0" hidden="1">Characteristics!$A$1:$P$202</definedName>
    <definedName name="_xlnm._FilterDatabase" localSheetId="1" hidden="1">Performance!$A$1:$I$202</definedName>
    <definedName name="_xlnm._FilterDatabase" localSheetId="3" hidden="1">'Short List Sort'!$A$1:$P$131</definedName>
  </definedNames>
  <calcPr calcId="191029"/>
</workbook>
</file>

<file path=xl/calcChain.xml><?xml version="1.0" encoding="utf-8"?>
<calcChain xmlns="http://schemas.openxmlformats.org/spreadsheetml/2006/main">
  <c r="B45" i="4" l="1"/>
  <c r="B18" i="4"/>
  <c r="B123" i="4"/>
  <c r="B34" i="4"/>
  <c r="B108" i="4"/>
  <c r="B102" i="4"/>
  <c r="B9" i="4"/>
  <c r="B79" i="4"/>
  <c r="B44" i="4"/>
  <c r="B65" i="4"/>
  <c r="B118" i="4"/>
  <c r="B128" i="4"/>
  <c r="B73" i="4"/>
  <c r="B114" i="4"/>
  <c r="B60" i="4"/>
  <c r="B51" i="4"/>
  <c r="B71" i="4"/>
  <c r="B109" i="4"/>
  <c r="B30" i="4"/>
  <c r="B20" i="4"/>
  <c r="B76" i="4"/>
  <c r="B124" i="4"/>
  <c r="B105" i="4"/>
  <c r="B3" i="4"/>
  <c r="B22" i="4"/>
  <c r="B103" i="4"/>
  <c r="B98" i="4"/>
  <c r="B19" i="4"/>
  <c r="B70" i="4"/>
  <c r="B110" i="4"/>
  <c r="B91" i="4"/>
  <c r="B89" i="4"/>
  <c r="B11" i="4"/>
  <c r="B52" i="4"/>
  <c r="B54" i="4"/>
  <c r="B131" i="4"/>
  <c r="B39" i="4"/>
  <c r="B7" i="4"/>
  <c r="B113" i="4"/>
  <c r="B35" i="4"/>
  <c r="B104" i="4"/>
  <c r="B80" i="4"/>
  <c r="B84" i="4"/>
  <c r="B59" i="4"/>
  <c r="B97" i="4"/>
  <c r="B29" i="4"/>
  <c r="B53" i="4"/>
  <c r="B116" i="4"/>
  <c r="B77" i="4"/>
  <c r="B111" i="4"/>
  <c r="B95" i="4"/>
  <c r="B94" i="4"/>
  <c r="B115" i="4"/>
  <c r="B14" i="4"/>
  <c r="B66" i="4"/>
  <c r="B74" i="4"/>
  <c r="B38" i="4"/>
  <c r="B2" i="4"/>
  <c r="B81" i="4"/>
  <c r="B40" i="4"/>
  <c r="B32" i="4"/>
  <c r="B106" i="4"/>
  <c r="B83" i="4"/>
  <c r="B126" i="4"/>
  <c r="B69" i="4"/>
  <c r="B25" i="4"/>
  <c r="B63" i="4"/>
  <c r="B85" i="4"/>
  <c r="B93" i="4"/>
  <c r="B129" i="4"/>
  <c r="B101" i="4"/>
  <c r="B43" i="4"/>
  <c r="B36" i="4"/>
  <c r="B107" i="4"/>
  <c r="B121" i="4"/>
  <c r="B42" i="4"/>
  <c r="B67" i="4"/>
  <c r="B48" i="4"/>
  <c r="B6" i="4"/>
  <c r="B78" i="4"/>
  <c r="B112" i="4"/>
  <c r="B12" i="4"/>
  <c r="B57" i="4"/>
  <c r="B92" i="4"/>
  <c r="B99" i="4"/>
  <c r="B4" i="4"/>
  <c r="B61" i="4"/>
  <c r="B82" i="4"/>
  <c r="B55" i="4"/>
  <c r="B75" i="4"/>
  <c r="B23" i="4"/>
  <c r="B16" i="4"/>
  <c r="B100" i="4"/>
  <c r="B127" i="4"/>
  <c r="B68" i="4"/>
  <c r="B86" i="4"/>
  <c r="B28" i="4"/>
  <c r="B47" i="4"/>
  <c r="B56" i="4"/>
  <c r="B50" i="4"/>
  <c r="B21" i="4"/>
  <c r="B37" i="4"/>
  <c r="B96" i="4"/>
  <c r="B90" i="4"/>
  <c r="B125" i="4"/>
  <c r="B46" i="4"/>
  <c r="B17" i="4"/>
  <c r="B64" i="4"/>
  <c r="B15" i="4"/>
  <c r="B58" i="4"/>
  <c r="B120" i="4"/>
  <c r="B41" i="4"/>
  <c r="B72" i="4"/>
  <c r="B5" i="4"/>
  <c r="B13" i="4"/>
  <c r="B26" i="4"/>
  <c r="B88" i="4"/>
  <c r="B31" i="4"/>
  <c r="B62" i="4"/>
  <c r="B10" i="4"/>
  <c r="B117" i="4"/>
  <c r="B130" i="4"/>
  <c r="B8" i="4"/>
  <c r="B119" i="4"/>
  <c r="B49" i="4"/>
  <c r="B33" i="4"/>
  <c r="B122" i="4"/>
  <c r="B24" i="4"/>
  <c r="B27" i="4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<sst xmlns="http://schemas.openxmlformats.org/spreadsheetml/2006/main" count="2007" uniqueCount="535">
  <si>
    <t>Name</t>
  </si>
  <si>
    <t>Sector</t>
  </si>
  <si>
    <t>Price</t>
  </si>
  <si>
    <t>Dividend Yield</t>
  </si>
  <si>
    <t>Dividend Payment Date</t>
  </si>
  <si>
    <t>1-Year Dividend Growth</t>
  </si>
  <si>
    <t>5-Year Dividend Growth (Annualized)</t>
  </si>
  <si>
    <t>Dividends Per Share (TTM)</t>
  </si>
  <si>
    <t>Market Cap ($M)</t>
  </si>
  <si>
    <t>Trailing P/E Ratio</t>
  </si>
  <si>
    <t>Payout Ratio</t>
  </si>
  <si>
    <t>Beta</t>
  </si>
  <si>
    <t>52-Week High</t>
  </si>
  <si>
    <t>52-Week Low</t>
  </si>
  <si>
    <t>Ticker</t>
  </si>
  <si>
    <t>AAT</t>
  </si>
  <si>
    <t>ABR</t>
  </si>
  <si>
    <t>ACR</t>
  </si>
  <si>
    <t>ACRE</t>
  </si>
  <si>
    <t>ADC</t>
  </si>
  <si>
    <t>AGNC</t>
  </si>
  <si>
    <t>AHH</t>
  </si>
  <si>
    <t>AHT</t>
  </si>
  <si>
    <t>AIRC</t>
  </si>
  <si>
    <t>AIV</t>
  </si>
  <si>
    <t>AJX</t>
  </si>
  <si>
    <t>AKR</t>
  </si>
  <si>
    <t>ALEX</t>
  </si>
  <si>
    <t>ALX</t>
  </si>
  <si>
    <t>AMH</t>
  </si>
  <si>
    <t>AMT</t>
  </si>
  <si>
    <t>APLE</t>
  </si>
  <si>
    <t>ARE</t>
  </si>
  <si>
    <t>ARI</t>
  </si>
  <si>
    <t>ARR</t>
  </si>
  <si>
    <t>AVB</t>
  </si>
  <si>
    <t>BDN</t>
  </si>
  <si>
    <t>BFS</t>
  </si>
  <si>
    <t>BHR</t>
  </si>
  <si>
    <t>BRG</t>
  </si>
  <si>
    <t>BRSP</t>
  </si>
  <si>
    <t>BRT</t>
  </si>
  <si>
    <t>BRX</t>
  </si>
  <si>
    <t>BXMT</t>
  </si>
  <si>
    <t>BXP</t>
  </si>
  <si>
    <t>CBL</t>
  </si>
  <si>
    <t>CCI</t>
  </si>
  <si>
    <t>CDR</t>
  </si>
  <si>
    <t>CHCT</t>
  </si>
  <si>
    <t>CHMI</t>
  </si>
  <si>
    <t>CIM</t>
  </si>
  <si>
    <t>CIO</t>
  </si>
  <si>
    <t>CLDT</t>
  </si>
  <si>
    <t>CMCT</t>
  </si>
  <si>
    <t>CMO</t>
  </si>
  <si>
    <t>COLD</t>
  </si>
  <si>
    <t>CONE</t>
  </si>
  <si>
    <t>CORR</t>
  </si>
  <si>
    <t>CPLG</t>
  </si>
  <si>
    <t>CPT</t>
  </si>
  <si>
    <t>CSR</t>
  </si>
  <si>
    <t>CTO</t>
  </si>
  <si>
    <t>CTRE</t>
  </si>
  <si>
    <t>CTT</t>
  </si>
  <si>
    <t>CUBE</t>
  </si>
  <si>
    <t>CUZ</t>
  </si>
  <si>
    <t>CXP</t>
  </si>
  <si>
    <t>CXW</t>
  </si>
  <si>
    <t>DBRG</t>
  </si>
  <si>
    <t>DCT</t>
  </si>
  <si>
    <t>DEA</t>
  </si>
  <si>
    <t>DEI</t>
  </si>
  <si>
    <t>DHC</t>
  </si>
  <si>
    <t>DLR</t>
  </si>
  <si>
    <t>DOC</t>
  </si>
  <si>
    <t>DRE</t>
  </si>
  <si>
    <t>DRH</t>
  </si>
  <si>
    <t>DX</t>
  </si>
  <si>
    <t>EARN</t>
  </si>
  <si>
    <t>EDR</t>
  </si>
  <si>
    <t>EGP</t>
  </si>
  <si>
    <t>ELS</t>
  </si>
  <si>
    <t>EPR</t>
  </si>
  <si>
    <t>EPRT</t>
  </si>
  <si>
    <t>EQC</t>
  </si>
  <si>
    <t>EQIX</t>
  </si>
  <si>
    <t>EQR</t>
  </si>
  <si>
    <t>ESRT</t>
  </si>
  <si>
    <t>ESS</t>
  </si>
  <si>
    <t>EXR</t>
  </si>
  <si>
    <t>FCPT</t>
  </si>
  <si>
    <t>FPI</t>
  </si>
  <si>
    <t>FR</t>
  </si>
  <si>
    <t>FREVS</t>
  </si>
  <si>
    <t>FRT</t>
  </si>
  <si>
    <t>FSP</t>
  </si>
  <si>
    <t>GEO</t>
  </si>
  <si>
    <t>GLPI</t>
  </si>
  <si>
    <t>GMRE</t>
  </si>
  <si>
    <t>GNL</t>
  </si>
  <si>
    <t>GOOD</t>
  </si>
  <si>
    <t>GTY</t>
  </si>
  <si>
    <t>HASI</t>
  </si>
  <si>
    <t>HHC</t>
  </si>
  <si>
    <t>HIW</t>
  </si>
  <si>
    <t>HPP</t>
  </si>
  <si>
    <t>HR</t>
  </si>
  <si>
    <t>HST</t>
  </si>
  <si>
    <t>HT</t>
  </si>
  <si>
    <t>IIPR</t>
  </si>
  <si>
    <t>ILPT</t>
  </si>
  <si>
    <t>INDT</t>
  </si>
  <si>
    <t>INN</t>
  </si>
  <si>
    <t>INVH</t>
  </si>
  <si>
    <t>IRET</t>
  </si>
  <si>
    <t>IRM</t>
  </si>
  <si>
    <t>IRT</t>
  </si>
  <si>
    <t>IVR</t>
  </si>
  <si>
    <t>IVT</t>
  </si>
  <si>
    <t>JBGS</t>
  </si>
  <si>
    <t>KIM</t>
  </si>
  <si>
    <t>KRC</t>
  </si>
  <si>
    <t>KREF</t>
  </si>
  <si>
    <t>KRG</t>
  </si>
  <si>
    <t>LADR</t>
  </si>
  <si>
    <t>LAMR</t>
  </si>
  <si>
    <t>LSI</t>
  </si>
  <si>
    <t>LTC</t>
  </si>
  <si>
    <t>LXP</t>
  </si>
  <si>
    <t>MAA</t>
  </si>
  <si>
    <t>MAC</t>
  </si>
  <si>
    <t>MDRR</t>
  </si>
  <si>
    <t>MFA</t>
  </si>
  <si>
    <t>MGP</t>
  </si>
  <si>
    <t>MNR</t>
  </si>
  <si>
    <t>MPW</t>
  </si>
  <si>
    <t>NHI</t>
  </si>
  <si>
    <t>NLY</t>
  </si>
  <si>
    <t>NNN</t>
  </si>
  <si>
    <t>NREF</t>
  </si>
  <si>
    <t>NSA</t>
  </si>
  <si>
    <t>NTST</t>
  </si>
  <si>
    <t>NXRT</t>
  </si>
  <si>
    <t>NYC</t>
  </si>
  <si>
    <t>O</t>
  </si>
  <si>
    <t>OHI</t>
  </si>
  <si>
    <t>OLP</t>
  </si>
  <si>
    <t>ORC</t>
  </si>
  <si>
    <t>OUT</t>
  </si>
  <si>
    <t>PCH</t>
  </si>
  <si>
    <t>PDM</t>
  </si>
  <si>
    <t>PEB</t>
  </si>
  <si>
    <t>PECO</t>
  </si>
  <si>
    <t>PEI</t>
  </si>
  <si>
    <t>PGRE</t>
  </si>
  <si>
    <t>PINE</t>
  </si>
  <si>
    <t>PK</t>
  </si>
  <si>
    <t>PLD</t>
  </si>
  <si>
    <t>PLYM</t>
  </si>
  <si>
    <t>PMT</t>
  </si>
  <si>
    <t>PSA</t>
  </si>
  <si>
    <t>PSTL</t>
  </si>
  <si>
    <t>QTS</t>
  </si>
  <si>
    <t>RC</t>
  </si>
  <si>
    <t>REG</t>
  </si>
  <si>
    <t>REXR</t>
  </si>
  <si>
    <t>RHP</t>
  </si>
  <si>
    <t>RLJ</t>
  </si>
  <si>
    <t>RPAI</t>
  </si>
  <si>
    <t>RPT</t>
  </si>
  <si>
    <t>RVI</t>
  </si>
  <si>
    <t>RWT</t>
  </si>
  <si>
    <t>RYN</t>
  </si>
  <si>
    <t>SAFE</t>
  </si>
  <si>
    <t>SBAC</t>
  </si>
  <si>
    <t>SBRA</t>
  </si>
  <si>
    <t>SELF</t>
  </si>
  <si>
    <t>SEVN</t>
  </si>
  <si>
    <t>SHO</t>
  </si>
  <si>
    <t>SITC</t>
  </si>
  <si>
    <t>SKT</t>
  </si>
  <si>
    <t>SLG</t>
  </si>
  <si>
    <t>SNR</t>
  </si>
  <si>
    <t>SOHO</t>
  </si>
  <si>
    <t>SPG</t>
  </si>
  <si>
    <t>SRC</t>
  </si>
  <si>
    <t>SRG</t>
  </si>
  <si>
    <t>STAG</t>
  </si>
  <si>
    <t>STAR</t>
  </si>
  <si>
    <t>STOR</t>
  </si>
  <si>
    <t>STWD</t>
  </si>
  <si>
    <t>SUI</t>
  </si>
  <si>
    <t>SVC</t>
  </si>
  <si>
    <t>TCI</t>
  </si>
  <si>
    <t>TCO</t>
  </si>
  <si>
    <t>TRNO</t>
  </si>
  <si>
    <t>TRTX</t>
  </si>
  <si>
    <t>TWO</t>
  </si>
  <si>
    <t>UBA</t>
  </si>
  <si>
    <t>UBP</t>
  </si>
  <si>
    <t>UDR</t>
  </si>
  <si>
    <t>UE</t>
  </si>
  <si>
    <t>UHT</t>
  </si>
  <si>
    <t>UMH</t>
  </si>
  <si>
    <t>VER</t>
  </si>
  <si>
    <t>VICI</t>
  </si>
  <si>
    <t>VNO</t>
  </si>
  <si>
    <t>VRE</t>
  </si>
  <si>
    <t>VTR</t>
  </si>
  <si>
    <t>WELL</t>
  </si>
  <si>
    <t>WMC</t>
  </si>
  <si>
    <t>WPC</t>
  </si>
  <si>
    <t>WPG</t>
  </si>
  <si>
    <t>WRI</t>
  </si>
  <si>
    <t>WY</t>
  </si>
  <si>
    <t>XHR</t>
  </si>
  <si>
    <t>Real Estate</t>
  </si>
  <si>
    <t>N/A</t>
  </si>
  <si>
    <t>2023-12-21</t>
  </si>
  <si>
    <t>2023-11-30</t>
  </si>
  <si>
    <t>2020-04-28</t>
  </si>
  <si>
    <t>2024-01-17</t>
  </si>
  <si>
    <t>2024-02-14</t>
  </si>
  <si>
    <t>2024-02-09</t>
  </si>
  <si>
    <t>2024-01-04</t>
  </si>
  <si>
    <t>2020-01-15</t>
  </si>
  <si>
    <t>2022-09-30</t>
  </si>
  <si>
    <t>2024-01-12</t>
  </si>
  <si>
    <t>2024-01-08</t>
  </si>
  <si>
    <t>2023-11-17</t>
  </si>
  <si>
    <t>2023-12-29</t>
  </si>
  <si>
    <t>2024-02-01</t>
  </si>
  <si>
    <t>2024-01-16</t>
  </si>
  <si>
    <t>2024-01-30</t>
  </si>
  <si>
    <t>2024-01-18</t>
  </si>
  <si>
    <t>2024-01-31</t>
  </si>
  <si>
    <t>2024-04-15</t>
  </si>
  <si>
    <t>2022-07-05</t>
  </si>
  <si>
    <t>2024-01-05</t>
  </si>
  <si>
    <t>2022-08-26</t>
  </si>
  <si>
    <t>2023-11-24</t>
  </si>
  <si>
    <t>2024-01-24</t>
  </si>
  <si>
    <t>2021-10-18</t>
  </si>
  <si>
    <t>2022-04-08</t>
  </si>
  <si>
    <t>2022-11-30</t>
  </si>
  <si>
    <t>2020-04-15</t>
  </si>
  <si>
    <t>2022-06-15</t>
  </si>
  <si>
    <t>2021-12-08</t>
  </si>
  <si>
    <t>2018-07-11</t>
  </si>
  <si>
    <t>2023-11-21</t>
  </si>
  <si>
    <t>2024-02-15</t>
  </si>
  <si>
    <t>2024-01-19</t>
  </si>
  <si>
    <t>2024-01-11</t>
  </si>
  <si>
    <t>2024-02-26</t>
  </si>
  <si>
    <t>2023-03-09</t>
  </si>
  <si>
    <t>2023-12-13</t>
  </si>
  <si>
    <t>2023-12-15</t>
  </si>
  <si>
    <t>2023-11-09</t>
  </si>
  <si>
    <t>2021-02-01</t>
  </si>
  <si>
    <t>2023-12-22</t>
  </si>
  <si>
    <t>2024-01-09</t>
  </si>
  <si>
    <t>2024-03-29</t>
  </si>
  <si>
    <t>2023-12-12</t>
  </si>
  <si>
    <t>2023-06-30</t>
  </si>
  <si>
    <t>2023-10-16</t>
  </si>
  <si>
    <t>2023-06-28</t>
  </si>
  <si>
    <t>2021-01-15</t>
  </si>
  <si>
    <t>2024-01-26</t>
  </si>
  <si>
    <t>2024-01-15</t>
  </si>
  <si>
    <t>2023-12-01</t>
  </si>
  <si>
    <t>2024-01-10</t>
  </si>
  <si>
    <t>2023-07-19</t>
  </si>
  <si>
    <t>2023-04-28</t>
  </si>
  <si>
    <t>2022-04-14</t>
  </si>
  <si>
    <t>2021-12-15</t>
  </si>
  <si>
    <t>2023-11-15</t>
  </si>
  <si>
    <t>2022-04-18</t>
  </si>
  <si>
    <t>2024-02-27</t>
  </si>
  <si>
    <t>2024-01-02</t>
  </si>
  <si>
    <t>2024-03-01</t>
  </si>
  <si>
    <t>2020-06-15</t>
  </si>
  <si>
    <t>2023-12-28</t>
  </si>
  <si>
    <t>2021-07-07</t>
  </si>
  <si>
    <t>2024-01-03</t>
  </si>
  <si>
    <t>2021-10-08</t>
  </si>
  <si>
    <t>2022-01-18</t>
  </si>
  <si>
    <t>2023-12-14</t>
  </si>
  <si>
    <t>2021-10-14</t>
  </si>
  <si>
    <t>0000-00-00</t>
  </si>
  <si>
    <t>2019-04-11</t>
  </si>
  <si>
    <t>2022-09-15</t>
  </si>
  <si>
    <t>2022-10-17</t>
  </si>
  <si>
    <t>2020-03-31</t>
  </si>
  <si>
    <t>2024-01-25</t>
  </si>
  <si>
    <t>2024-01-29</t>
  </si>
  <si>
    <t>2023-07-06</t>
  </si>
  <si>
    <t>2024-03-15</t>
  </si>
  <si>
    <t>2021-11-15</t>
  </si>
  <si>
    <t>2023-12-27</t>
  </si>
  <si>
    <t>2023-11-22</t>
  </si>
  <si>
    <t>2023-12-05</t>
  </si>
  <si>
    <t>2020-03-16</t>
  </si>
  <si>
    <t>2021-08-02</t>
  </si>
  <si>
    <t>One Month Price Return</t>
  </si>
  <si>
    <t>Three Month Price Return</t>
  </si>
  <si>
    <t>Six Month Price Return</t>
  </si>
  <si>
    <t>Year-To-Date Price Return</t>
  </si>
  <si>
    <t>One Year Price Return</t>
  </si>
  <si>
    <t>Two Year Price Return</t>
  </si>
  <si>
    <t>Five Year Price Return</t>
  </si>
  <si>
    <t>Notes</t>
  </si>
  <si>
    <t>Data Provided by IEX Cloud</t>
  </si>
  <si>
    <t>Data updated on 2024-01-15</t>
  </si>
  <si>
    <t>Asset Type</t>
  </si>
  <si>
    <t>Hospitality</t>
  </si>
  <si>
    <t>Mortgage</t>
  </si>
  <si>
    <t>Healthcare</t>
  </si>
  <si>
    <t>Office</t>
  </si>
  <si>
    <t>Multifamily</t>
  </si>
  <si>
    <t>Multifamily (Part of Blackstone)</t>
  </si>
  <si>
    <t>R&amp;D Bio-Life Science</t>
  </si>
  <si>
    <t>Retail</t>
  </si>
  <si>
    <t>Self Storage</t>
  </si>
  <si>
    <t>Agrictulture</t>
  </si>
  <si>
    <t>Industrial</t>
  </si>
  <si>
    <t>Data Center</t>
  </si>
  <si>
    <t>Mixed - Retail Office MF</t>
  </si>
  <si>
    <t xml:space="preserve">Retail Net Leased </t>
  </si>
  <si>
    <t>Multifamily Office Retail</t>
  </si>
  <si>
    <t>Retail Office Industrial</t>
  </si>
  <si>
    <t>Retail (Part of Vornado)</t>
  </si>
  <si>
    <t>Residential</t>
  </si>
  <si>
    <t>Data - Telcomm Cell Towers</t>
  </si>
  <si>
    <t>Retail - Office</t>
  </si>
  <si>
    <t>Retail (Part of Wheeler)</t>
  </si>
  <si>
    <t>Mortgage (Abu Dhabi - Fund)</t>
  </si>
  <si>
    <t>Multifamily "Creative" Office</t>
  </si>
  <si>
    <t>Industrial (Cold Storage)</t>
  </si>
  <si>
    <t>Data Centers</t>
  </si>
  <si>
    <t>Data Centers (KKR)</t>
  </si>
  <si>
    <t>Infrasatructure - Energy (Pipelines, Tanks, Transmission Lines)</t>
  </si>
  <si>
    <t>Healthcare (Nursing, Living, Hospitals)</t>
  </si>
  <si>
    <t>Government/Corrections</t>
  </si>
  <si>
    <t>Insurance Technology</t>
  </si>
  <si>
    <t>Office - US Government GSA</t>
  </si>
  <si>
    <t>Office - Multifamily</t>
  </si>
  <si>
    <t>Healthcare (Life Science R&amp;D, Office)</t>
  </si>
  <si>
    <t>Healthcare (Medical Office)</t>
  </si>
  <si>
    <t>Event Hosting/Planning (i.e. Fashion Week, Tennis)</t>
  </si>
  <si>
    <t>Entertainment (Theaters, Amusement Parks)</t>
  </si>
  <si>
    <t>Retail (Net Leased)</t>
  </si>
  <si>
    <t>Retail (Restaurants)</t>
  </si>
  <si>
    <t>Retail Multifamily</t>
  </si>
  <si>
    <t xml:space="preserve">Retail (Net Leased) </t>
  </si>
  <si>
    <t>Industrial Office (Net Leased)</t>
  </si>
  <si>
    <t>Infrasatructure - Energy (Solar Wind)</t>
  </si>
  <si>
    <t>Commercial Multifamily</t>
  </si>
  <si>
    <t>Office Industrial (Sound Stages)</t>
  </si>
  <si>
    <t>Industrial (Cannabis Grow)</t>
  </si>
  <si>
    <t xml:space="preserve">Industrial </t>
  </si>
  <si>
    <t>Residential (Rental Houses)</t>
  </si>
  <si>
    <t>Centerspace REIT (Formerly Investors REIT)</t>
  </si>
  <si>
    <t>CSR (Formerly IRET)</t>
  </si>
  <si>
    <t>Mixed Use (Multifamily Retail Office)</t>
  </si>
  <si>
    <t>Office (Some multifamily)</t>
  </si>
  <si>
    <t>Industrial - Billboards</t>
  </si>
  <si>
    <t>Healthcare (Senior Housing)</t>
  </si>
  <si>
    <t>Mortgage (Residential)</t>
  </si>
  <si>
    <t>Mortgage (Commercial)</t>
  </si>
  <si>
    <t>Mixed Use (Casinos)</t>
  </si>
  <si>
    <t>Flex-Industrial Retail Multifamily</t>
  </si>
  <si>
    <t>Infrastructure - Natural Gas &amp; Oil</t>
  </si>
  <si>
    <t>Healthcare - Hospitals</t>
  </si>
  <si>
    <t>Healthcare  (Senior  Housing)</t>
  </si>
  <si>
    <t>Mortgage (Multifamily Commercial)</t>
  </si>
  <si>
    <t>Multifamily, Hospitality, Commercial, Mortgage</t>
  </si>
  <si>
    <t>Office Retail Multifamily (NYC)</t>
  </si>
  <si>
    <t xml:space="preserve">Healthcare - Net Leased </t>
  </si>
  <si>
    <t>Retail Industrial</t>
  </si>
  <si>
    <t>Mortgage (Residential MBS)</t>
  </si>
  <si>
    <t>Agriculture - Timberland</t>
  </si>
  <si>
    <t>Hospitality (Jeckyll Island)</t>
  </si>
  <si>
    <t>Retail (Privatized)</t>
  </si>
  <si>
    <t>Industrial Retail Flex (USPS)</t>
  </si>
  <si>
    <t>Healthcare - skilled nursing senior housing</t>
  </si>
  <si>
    <t xml:space="preserve">Retail </t>
  </si>
  <si>
    <t>Retail (Dissolved &amp; Liquidated) Formerly part of SITE/DDR</t>
  </si>
  <si>
    <t>Retail (Formerly Developers Diversified Realty - DDR, did Blackstone JVs)</t>
  </si>
  <si>
    <t>Senior Housing (acquired by Ventas 2021)</t>
  </si>
  <si>
    <t>Retail (Former Sears &amp; K Mart), Multifamiliy</t>
  </si>
  <si>
    <t>Healthcare Office, Senior Housing</t>
  </si>
  <si>
    <t>Multifamily Office Hospitality  Ground Lease (Merged Safehold)</t>
  </si>
  <si>
    <t>Multifamily Office Hospitality  Ground Lease (Merged Istar)</t>
  </si>
  <si>
    <t xml:space="preserve">Multifamily Industrial Office Self Storage </t>
  </si>
  <si>
    <t>Residential -Manufactured Housing</t>
  </si>
  <si>
    <t>Mortgage (Residential RMBS)</t>
  </si>
  <si>
    <t>Retail (Merged with Regency)</t>
  </si>
  <si>
    <t>Retail (Spun off from Vornado)</t>
  </si>
  <si>
    <t>Healthcare (acute care and human service)</t>
  </si>
  <si>
    <t>Residential - Manufactured Housing</t>
  </si>
  <si>
    <t>Retail Net Leased (also Industrial Office Net Leased) Part of Realty Income</t>
  </si>
  <si>
    <t>Mixed Use - Casinos</t>
  </si>
  <si>
    <t>Retail and Office</t>
  </si>
  <si>
    <t>Multifamily (Formerly Mack-Cali)</t>
  </si>
  <si>
    <t>Healthcare - Skilled Nursing Assisted Living  (Formerly Healthcare REIT)</t>
  </si>
  <si>
    <t>Student Assigned</t>
  </si>
  <si>
    <t>Giovanna Golgi</t>
  </si>
  <si>
    <t xml:space="preserve">Ivy Zou </t>
  </si>
  <si>
    <t>Marlon Cardona</t>
  </si>
  <si>
    <t>Valerie Borukhov</t>
  </si>
  <si>
    <t>Youssef Elkhouly</t>
  </si>
  <si>
    <t>Bryan Lai</t>
  </si>
  <si>
    <t>Jack Lin</t>
  </si>
  <si>
    <t>Laxmi Menon</t>
  </si>
  <si>
    <t>Eoin Foley</t>
  </si>
  <si>
    <t>Brian Zhang</t>
  </si>
  <si>
    <t>Jasmin Oliver</t>
  </si>
  <si>
    <t>Jose Arias Valdez</t>
  </si>
  <si>
    <t>Ivan Chi</t>
  </si>
  <si>
    <t>Gurjeet Kaur</t>
  </si>
  <si>
    <t>Kareena Khemai</t>
  </si>
  <si>
    <t>Harsh Patel</t>
  </si>
  <si>
    <t>Alvin Vathapally</t>
  </si>
  <si>
    <t xml:space="preserve">Avi Zheng </t>
  </si>
  <si>
    <t xml:space="preserve">Yerandi Rodriguez Paula </t>
  </si>
  <si>
    <t>Ricky Tan</t>
  </si>
  <si>
    <t>Selma Ismaili</t>
  </si>
  <si>
    <t>Graciela Molina</t>
  </si>
  <si>
    <t>Nicholas Santiago</t>
  </si>
  <si>
    <t>Helen Chen</t>
  </si>
  <si>
    <t>Dylan Hakimian</t>
  </si>
  <si>
    <t>Gaofeng Huang</t>
  </si>
  <si>
    <t>Anna Liu</t>
  </si>
  <si>
    <t>Gregory Prince</t>
  </si>
  <si>
    <t>Daniel Stark</t>
  </si>
  <si>
    <t>Lily Zou</t>
  </si>
  <si>
    <t>Maitri Pandya</t>
  </si>
  <si>
    <t>Jonathan Carpio</t>
  </si>
  <si>
    <t>Tunazzina Hossain</t>
  </si>
  <si>
    <t>Blerta Malaj</t>
  </si>
  <si>
    <t>Genesis Rodriguez Guzman</t>
  </si>
  <si>
    <t>Soraia Campbell</t>
  </si>
  <si>
    <t>Simranvir Kaur</t>
  </si>
  <si>
    <t>Jason Omoruyi</t>
  </si>
  <si>
    <t>Kenny Yan</t>
  </si>
  <si>
    <t>Mary Carment Herrera</t>
  </si>
  <si>
    <t>Aida Lukovic</t>
  </si>
  <si>
    <t>Giuseppe Mina</t>
  </si>
  <si>
    <t>Gabrielle Singh</t>
  </si>
  <si>
    <t>Showba Begum</t>
  </si>
  <si>
    <t>Yana Zoumis</t>
  </si>
  <si>
    <t>Brenden Veytsman</t>
  </si>
  <si>
    <t>Isaac Tawil</t>
  </si>
  <si>
    <t>Akshal Shah</t>
  </si>
  <si>
    <t>Arik Noah</t>
  </si>
  <si>
    <t>Wilver Mariano Peralta</t>
  </si>
  <si>
    <t>Talha Jubair</t>
  </si>
  <si>
    <t>Joseph Esquenazi</t>
  </si>
  <si>
    <t>(Ann) Chu Chen</t>
  </si>
  <si>
    <t>Demetrios Daliapes</t>
  </si>
  <si>
    <t>Phuong Do</t>
  </si>
  <si>
    <t>Ruolin Weng</t>
  </si>
  <si>
    <t>Ashley Avecillas</t>
  </si>
  <si>
    <t>Ahuva Cohen</t>
  </si>
  <si>
    <t>Miralem Halilovic</t>
  </si>
  <si>
    <t>Kacper Lojek</t>
  </si>
  <si>
    <t>Hassib Mohammed</t>
  </si>
  <si>
    <t>Kevin Rosario</t>
  </si>
  <si>
    <t>Rikhav Shah</t>
  </si>
  <si>
    <t>Yousra Touil</t>
  </si>
  <si>
    <t>Justin Yau</t>
  </si>
  <si>
    <t>Dominika Orwat</t>
  </si>
  <si>
    <t>Soraya Browne</t>
  </si>
  <si>
    <t>Joshua Zimerman</t>
  </si>
  <si>
    <t>ABM Kawsar Hossain Palok</t>
  </si>
  <si>
    <t>Krisi Bejko</t>
  </si>
  <si>
    <t>Joshua Cohen</t>
  </si>
  <si>
    <t>Emeka Ewulu</t>
  </si>
  <si>
    <t>Jared Hakimian</t>
  </si>
  <si>
    <t>Ann Nobs</t>
  </si>
  <si>
    <t>Adriana Vizcaino Fernandez</t>
  </si>
  <si>
    <t xml:space="preserve">Man Kit Yoon </t>
  </si>
  <si>
    <t>Isaac Abed</t>
  </si>
  <si>
    <t>Laila ElKhouli</t>
  </si>
  <si>
    <t>Xiaoying Liu</t>
  </si>
  <si>
    <t>Jannatul Mawya</t>
  </si>
  <si>
    <t>TBD - EXTRA</t>
  </si>
  <si>
    <t>Adam Rojas</t>
  </si>
  <si>
    <t>Adem Kalender</t>
  </si>
  <si>
    <t>Alan Frastai</t>
  </si>
  <si>
    <t>Andrea Ruggiero</t>
  </si>
  <si>
    <t>Andy Hidra</t>
  </si>
  <si>
    <t>Anthon Chernogor</t>
  </si>
  <si>
    <t>Benjamin Shapiro</t>
  </si>
  <si>
    <t>Bobby Anteby</t>
  </si>
  <si>
    <t>Brandon Lliguichuzhca</t>
  </si>
  <si>
    <t>Byron Bustamante</t>
  </si>
  <si>
    <t>Eddie Keda</t>
  </si>
  <si>
    <t>Edgar Flores-Jaimez</t>
  </si>
  <si>
    <t>Eisuke Sato</t>
  </si>
  <si>
    <t>Eric Nunez</t>
  </si>
  <si>
    <t>Erik Aguirre</t>
  </si>
  <si>
    <t>Gabriel Palacios</t>
  </si>
  <si>
    <t>Glizer Araneta</t>
  </si>
  <si>
    <t>Hamza Munir</t>
  </si>
  <si>
    <t>Haley Kelley</t>
  </si>
  <si>
    <t>Hamza Syed</t>
  </si>
  <si>
    <t>Henry Pazmino</t>
  </si>
  <si>
    <t>Ibrahim Efe Vurkac</t>
  </si>
  <si>
    <t>Ihinrereoluwa Femi-Fatukasi</t>
  </si>
  <si>
    <t>Imran Fahad</t>
  </si>
  <si>
    <t>Ivy He</t>
  </si>
  <si>
    <t>Jacob Hershenov</t>
  </si>
  <si>
    <t>Jaime Sanchez</t>
  </si>
  <si>
    <t>Johnathan Rodriguez</t>
  </si>
  <si>
    <t>Jonathan Saint Fleur</t>
  </si>
  <si>
    <t>Jose Alejandro Diaz Fajardo</t>
  </si>
  <si>
    <t>Jose Sanchez</t>
  </si>
  <si>
    <t>Joseph Scalici</t>
  </si>
  <si>
    <t>Kevin Yalcin</t>
  </si>
  <si>
    <t>Liko Zhang</t>
  </si>
  <si>
    <t>Manjur Rahman</t>
  </si>
  <si>
    <t>Mariam Moazzam</t>
  </si>
  <si>
    <t>Mohammad Sadman Kabir</t>
  </si>
  <si>
    <t>Nicolas Roman</t>
  </si>
  <si>
    <t>Oscar Huang</t>
  </si>
  <si>
    <t>Ratul Kumar Gupta</t>
  </si>
  <si>
    <t>Roshannah Francis</t>
  </si>
  <si>
    <t>Saimun Habib</t>
  </si>
  <si>
    <t>Shanelle Hall</t>
  </si>
  <si>
    <t>Sharon Luan</t>
  </si>
  <si>
    <t>Tyler Levitt</t>
  </si>
  <si>
    <t>Yamin Hashem</t>
  </si>
  <si>
    <t>Yana Gabdrakhmanova</t>
  </si>
  <si>
    <t>Zain Mehar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</si>
</sst>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/>
  </cellXfs>
  <cellStyles count="1">
    <cellStyle name="Normal" xfId="0" builtinId="0"/>
  </cellStyles>
  <dxfs count="10"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u/>
      </font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color rgb="FFFFFFFF"/>
      </font>
      <fill>
        <patternFill>
          <bgColor rgb="FF3F807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ADAD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202"/>
  <sheetViews>
    <sheetView workbookViewId="0">
      <pane xSplit="1" ySplit="1" topLeftCell="G201" activePane="bottomRight" state="frozen"/>
      <selection pane="topRight" activeCell="B1" sqref="B1"/>
      <selection pane="bottomLeft" activeCell="A2" sqref="A2"/>
      <selection pane="bottomRight" activeCell="A201" sqref="A201:P201"/>
    </sheetView>
  </sheetViews>
  <sheetFormatPr defaultRowHeight="15" x14ac:dyDescent="0.25"/>
  <cols>
    <col min="1" max="1" width="25.7109375" customWidth="1"/>
    <col min="2" max="2" width="45.7109375" customWidth="1"/>
    <col min="3" max="3" width="25.7109375" customWidth="1"/>
    <col min="4" max="4" width="57.140625" customWidth="1"/>
    <col min="5" max="5" width="10.7109375" customWidth="1"/>
    <col min="6" max="6" width="18.7109375" customWidth="1"/>
    <col min="7" max="7" width="25.7109375" customWidth="1"/>
    <col min="8" max="8" width="34.7109375" customWidth="1"/>
    <col min="9" max="11" width="22.7109375" customWidth="1"/>
    <col min="12" max="12" width="20.7109375" customWidth="1"/>
    <col min="13" max="16" width="15.7109375" customWidth="1"/>
  </cols>
  <sheetData>
    <row r="1" spans="1:16" x14ac:dyDescent="0.25">
      <c r="A1" s="1" t="s">
        <v>14</v>
      </c>
      <c r="B1" s="1" t="s">
        <v>0</v>
      </c>
      <c r="C1" s="1" t="s">
        <v>1</v>
      </c>
      <c r="D1" s="1" t="s">
        <v>313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hidden="1" x14ac:dyDescent="0.25">
      <c r="A2" s="1" t="s">
        <v>15</v>
      </c>
      <c r="B2" t="str">
        <f>HYPERLINK("https://www.suredividend.com/sure-analysis-AAT/","American Assets Trust Inc")</f>
        <v>American Assets Trust Inc</v>
      </c>
      <c r="C2" t="s">
        <v>216</v>
      </c>
      <c r="D2" t="s">
        <v>326</v>
      </c>
      <c r="E2">
        <v>23.43</v>
      </c>
      <c r="F2">
        <v>5.6338028169014093E-2</v>
      </c>
      <c r="G2" t="s">
        <v>218</v>
      </c>
      <c r="H2">
        <v>3.125E-2</v>
      </c>
      <c r="I2">
        <v>3.3406482938779243E-2</v>
      </c>
      <c r="J2">
        <v>1.2890700472064069</v>
      </c>
      <c r="K2">
        <v>1426.788266</v>
      </c>
      <c r="L2">
        <v>28.8088734398094</v>
      </c>
      <c r="M2">
        <v>1.986240442536837</v>
      </c>
      <c r="N2">
        <v>1.3314569516736121</v>
      </c>
      <c r="O2">
        <v>27.93</v>
      </c>
      <c r="P2">
        <v>15.28</v>
      </c>
    </row>
    <row r="3" spans="1:16" hidden="1" x14ac:dyDescent="0.25">
      <c r="A3" s="1" t="s">
        <v>16</v>
      </c>
      <c r="B3" t="str">
        <f>HYPERLINK("https://www.suredividend.com/sure-analysis-ABR/","Arbor Realty Trust Inc.")</f>
        <v>Arbor Realty Trust Inc.</v>
      </c>
      <c r="C3" t="s">
        <v>216</v>
      </c>
      <c r="D3" t="s">
        <v>368</v>
      </c>
      <c r="E3">
        <v>14.71</v>
      </c>
      <c r="F3">
        <v>0.1169272603670972</v>
      </c>
      <c r="G3" t="s">
        <v>219</v>
      </c>
      <c r="H3">
        <v>7.4999999999999956E-2</v>
      </c>
      <c r="I3">
        <v>8.9587431199327661E-2</v>
      </c>
      <c r="J3">
        <v>1.6082382991239881</v>
      </c>
      <c r="K3">
        <v>2772.8591540000002</v>
      </c>
      <c r="L3">
        <v>8.4911169580475256</v>
      </c>
      <c r="M3">
        <v>1.065058476241052</v>
      </c>
      <c r="N3">
        <v>1.5677441799775469</v>
      </c>
      <c r="O3">
        <v>16.739999999999998</v>
      </c>
      <c r="P3">
        <v>9.2200000000000006</v>
      </c>
    </row>
    <row r="4" spans="1:16" hidden="1" x14ac:dyDescent="0.25">
      <c r="A4" s="1" t="s">
        <v>17</v>
      </c>
      <c r="B4" t="str">
        <f>HYPERLINK("https://www.suredividend.com/sure-analysis-research-database/","ACRES Commercial Realty Corp")</f>
        <v>ACRES Commercial Realty Corp</v>
      </c>
      <c r="C4" t="s">
        <v>217</v>
      </c>
      <c r="D4" t="s">
        <v>368</v>
      </c>
      <c r="E4">
        <v>9.81</v>
      </c>
      <c r="F4">
        <v>0</v>
      </c>
      <c r="G4" t="s">
        <v>220</v>
      </c>
      <c r="H4" t="s">
        <v>217</v>
      </c>
      <c r="I4" t="s">
        <v>217</v>
      </c>
      <c r="J4">
        <v>0</v>
      </c>
      <c r="K4">
        <v>82.944834999999998</v>
      </c>
      <c r="L4" t="s">
        <v>217</v>
      </c>
      <c r="M4">
        <v>0</v>
      </c>
      <c r="N4">
        <v>0.5532900403230181</v>
      </c>
      <c r="O4">
        <v>10.25</v>
      </c>
      <c r="P4">
        <v>6.62</v>
      </c>
    </row>
    <row r="5" spans="1:16" hidden="1" x14ac:dyDescent="0.25">
      <c r="A5" s="1" t="s">
        <v>18</v>
      </c>
      <c r="B5" t="str">
        <f>HYPERLINK("https://www.suredividend.com/sure-analysis-ACRE/","Ares Commercial Real Estate Corp")</f>
        <v>Ares Commercial Real Estate Corp</v>
      </c>
      <c r="C5" t="s">
        <v>216</v>
      </c>
      <c r="D5" t="s">
        <v>368</v>
      </c>
      <c r="E5">
        <v>10.27</v>
      </c>
      <c r="F5">
        <v>0.1285296981499513</v>
      </c>
      <c r="G5" t="s">
        <v>221</v>
      </c>
      <c r="H5">
        <v>15.5</v>
      </c>
      <c r="I5">
        <v>0</v>
      </c>
      <c r="J5">
        <v>1.2960587611347021</v>
      </c>
      <c r="K5">
        <v>556.02353100000005</v>
      </c>
      <c r="L5">
        <v>160.88643826967589</v>
      </c>
      <c r="M5">
        <v>20.507258878713639</v>
      </c>
      <c r="N5">
        <v>1.585362501711344</v>
      </c>
      <c r="O5">
        <v>11.15</v>
      </c>
      <c r="P5">
        <v>6.83</v>
      </c>
    </row>
    <row r="6" spans="1:16" hidden="1" x14ac:dyDescent="0.25">
      <c r="A6" s="1" t="s">
        <v>19</v>
      </c>
      <c r="B6" t="str">
        <f>HYPERLINK("https://www.suredividend.com/sure-analysis-ADC/","Agree Realty Corp.")</f>
        <v>Agree Realty Corp.</v>
      </c>
      <c r="C6" t="s">
        <v>216</v>
      </c>
      <c r="D6" t="s">
        <v>327</v>
      </c>
      <c r="E6">
        <v>62.86</v>
      </c>
      <c r="F6">
        <v>4.6452433980273621E-2</v>
      </c>
      <c r="G6" t="s">
        <v>222</v>
      </c>
      <c r="H6">
        <v>1.646090534979416E-2</v>
      </c>
      <c r="I6">
        <v>1.087212085035083E-2</v>
      </c>
      <c r="J6">
        <v>2.8555574867035691</v>
      </c>
      <c r="K6">
        <v>6318.6694109999999</v>
      </c>
      <c r="L6">
        <v>40.214284236245028</v>
      </c>
      <c r="M6">
        <v>1.6797396980609229</v>
      </c>
      <c r="N6">
        <v>0.58706525864315307</v>
      </c>
      <c r="O6">
        <v>72.540000000000006</v>
      </c>
      <c r="P6">
        <v>52.26</v>
      </c>
    </row>
    <row r="7" spans="1:16" hidden="1" x14ac:dyDescent="0.25">
      <c r="A7" s="1" t="s">
        <v>20</v>
      </c>
      <c r="B7" t="str">
        <f>HYPERLINK("https://www.suredividend.com/sure-analysis-AGNC/","AGNC Investment Corp")</f>
        <v>AGNC Investment Corp</v>
      </c>
      <c r="C7" t="s">
        <v>216</v>
      </c>
      <c r="D7" t="s">
        <v>315</v>
      </c>
      <c r="E7">
        <v>10.07</v>
      </c>
      <c r="F7">
        <v>0.1429990069513406</v>
      </c>
      <c r="G7" t="s">
        <v>223</v>
      </c>
      <c r="H7">
        <v>0</v>
      </c>
      <c r="I7">
        <v>0</v>
      </c>
      <c r="J7">
        <v>1.2549123505420581</v>
      </c>
      <c r="K7">
        <v>6758.0360000000001</v>
      </c>
      <c r="L7">
        <v>36.929158470655743</v>
      </c>
      <c r="M7">
        <v>4.0625197492458982</v>
      </c>
      <c r="N7">
        <v>1.3674630554351059</v>
      </c>
      <c r="O7">
        <v>10.19</v>
      </c>
      <c r="P7">
        <v>6.41</v>
      </c>
    </row>
    <row r="8" spans="1:16" hidden="1" x14ac:dyDescent="0.25">
      <c r="A8" s="1" t="s">
        <v>21</v>
      </c>
      <c r="B8" t="str">
        <f>HYPERLINK("https://www.suredividend.com/sure-analysis-research-database/","Armada Hoffler Properties Inc")</f>
        <v>Armada Hoffler Properties Inc</v>
      </c>
      <c r="C8" t="s">
        <v>216</v>
      </c>
      <c r="D8" t="s">
        <v>328</v>
      </c>
      <c r="E8">
        <v>12.38</v>
      </c>
      <c r="F8">
        <v>6.1084957876285997E-2</v>
      </c>
      <c r="G8" t="s">
        <v>224</v>
      </c>
      <c r="H8" t="s">
        <v>217</v>
      </c>
      <c r="I8" t="s">
        <v>217</v>
      </c>
      <c r="J8">
        <v>0.75623177850843004</v>
      </c>
      <c r="K8">
        <v>834.42596500000002</v>
      </c>
      <c r="L8">
        <v>35.236094955449524</v>
      </c>
      <c r="M8">
        <v>2.1662325365466342</v>
      </c>
      <c r="N8">
        <v>1.175395745433186</v>
      </c>
      <c r="O8">
        <v>12.91</v>
      </c>
      <c r="P8">
        <v>9.66</v>
      </c>
    </row>
    <row r="9" spans="1:16" hidden="1" x14ac:dyDescent="0.25">
      <c r="A9" s="1" t="s">
        <v>22</v>
      </c>
      <c r="B9" t="str">
        <f>HYPERLINK("https://www.suredividend.com/sure-analysis-research-database/","Ashford Hospitality Trust Inc")</f>
        <v>Ashford Hospitality Trust Inc</v>
      </c>
      <c r="C9" t="s">
        <v>216</v>
      </c>
      <c r="D9" t="s">
        <v>314</v>
      </c>
      <c r="E9">
        <v>1.52</v>
      </c>
      <c r="F9">
        <v>0</v>
      </c>
      <c r="G9" t="s">
        <v>225</v>
      </c>
      <c r="H9" t="s">
        <v>217</v>
      </c>
      <c r="I9" t="s">
        <v>217</v>
      </c>
      <c r="J9">
        <v>0</v>
      </c>
      <c r="K9">
        <v>52.429882999999997</v>
      </c>
      <c r="L9" t="s">
        <v>217</v>
      </c>
      <c r="M9">
        <v>0</v>
      </c>
      <c r="N9">
        <v>2.4862994621853032</v>
      </c>
      <c r="O9">
        <v>7.52</v>
      </c>
      <c r="P9">
        <v>1.5</v>
      </c>
    </row>
    <row r="10" spans="1:16" hidden="1" x14ac:dyDescent="0.25">
      <c r="A10" s="1" t="s">
        <v>23</v>
      </c>
      <c r="B10" t="str">
        <f>HYPERLINK("https://www.suredividend.com/sure-analysis-research-database/","Apartment Income REIT Corp")</f>
        <v>Apartment Income REIT Corp</v>
      </c>
      <c r="C10" t="s">
        <v>217</v>
      </c>
      <c r="D10" t="s">
        <v>318</v>
      </c>
      <c r="E10">
        <v>35.85</v>
      </c>
      <c r="F10">
        <v>4.9160159303400001E-2</v>
      </c>
      <c r="G10" t="s">
        <v>219</v>
      </c>
      <c r="H10" t="s">
        <v>217</v>
      </c>
      <c r="I10" t="s">
        <v>217</v>
      </c>
      <c r="J10">
        <v>1.7623917110268921</v>
      </c>
      <c r="K10">
        <v>5269.6886889999996</v>
      </c>
      <c r="L10">
        <v>5.3773485853778498</v>
      </c>
      <c r="M10">
        <v>0.27281605433852818</v>
      </c>
      <c r="N10">
        <v>1.0859806912471239</v>
      </c>
      <c r="O10">
        <v>38.22</v>
      </c>
      <c r="P10">
        <v>27.8</v>
      </c>
    </row>
    <row r="11" spans="1:16" hidden="1" x14ac:dyDescent="0.25">
      <c r="A11" s="1" t="s">
        <v>24</v>
      </c>
      <c r="B11" t="str">
        <f>HYPERLINK("https://www.suredividend.com/sure-analysis-research-database/","Apartment Investment &amp; Management Co.")</f>
        <v>Apartment Investment &amp; Management Co.</v>
      </c>
      <c r="C11" t="s">
        <v>216</v>
      </c>
      <c r="D11" t="s">
        <v>319</v>
      </c>
      <c r="E11">
        <v>7.83</v>
      </c>
      <c r="F11">
        <v>0</v>
      </c>
      <c r="G11" t="s">
        <v>226</v>
      </c>
      <c r="H11" t="s">
        <v>217</v>
      </c>
      <c r="I11" t="s">
        <v>217</v>
      </c>
      <c r="J11">
        <v>0</v>
      </c>
      <c r="K11">
        <v>1141.2982320000001</v>
      </c>
      <c r="L11" t="s">
        <v>217</v>
      </c>
      <c r="M11">
        <v>0</v>
      </c>
      <c r="N11">
        <v>1.1436893486433919</v>
      </c>
      <c r="O11">
        <v>8.93</v>
      </c>
      <c r="P11">
        <v>5.63</v>
      </c>
    </row>
    <row r="12" spans="1:16" hidden="1" x14ac:dyDescent="0.25">
      <c r="A12" s="1" t="s">
        <v>25</v>
      </c>
      <c r="B12" t="str">
        <f>HYPERLINK("https://www.suredividend.com/sure-analysis-research-database/","Great Ajax Corp")</f>
        <v>Great Ajax Corp</v>
      </c>
      <c r="C12" t="s">
        <v>216</v>
      </c>
      <c r="D12" t="s">
        <v>315</v>
      </c>
      <c r="E12">
        <v>5.3</v>
      </c>
      <c r="F12">
        <v>0.13651505114198501</v>
      </c>
      <c r="G12" t="s">
        <v>219</v>
      </c>
      <c r="H12">
        <v>-0.59259259259259256</v>
      </c>
      <c r="I12">
        <v>-0.19230286689891099</v>
      </c>
      <c r="J12">
        <v>0.72352977105252403</v>
      </c>
      <c r="K12">
        <v>145.58788899999999</v>
      </c>
      <c r="L12" t="s">
        <v>217</v>
      </c>
      <c r="M12" t="s">
        <v>217</v>
      </c>
      <c r="N12">
        <v>0.97767234435417805</v>
      </c>
      <c r="O12">
        <v>8.1300000000000008</v>
      </c>
      <c r="P12">
        <v>3.99</v>
      </c>
    </row>
    <row r="13" spans="1:16" hidden="1" x14ac:dyDescent="0.25">
      <c r="A13" s="1" t="s">
        <v>26</v>
      </c>
      <c r="B13" t="str">
        <f>HYPERLINK("https://www.suredividend.com/sure-analysis-AKR/","Acadia Realty Trust")</f>
        <v>Acadia Realty Trust</v>
      </c>
      <c r="C13" t="s">
        <v>216</v>
      </c>
      <c r="D13" t="s">
        <v>321</v>
      </c>
      <c r="E13">
        <v>17.170000000000002</v>
      </c>
      <c r="F13">
        <v>4.1933605125218397E-2</v>
      </c>
      <c r="G13" t="s">
        <v>227</v>
      </c>
      <c r="H13" t="s">
        <v>217</v>
      </c>
      <c r="I13" t="s">
        <v>217</v>
      </c>
      <c r="J13">
        <v>0.70771903197932007</v>
      </c>
      <c r="K13">
        <v>1637.005932</v>
      </c>
      <c r="L13">
        <v>68.052626544169613</v>
      </c>
      <c r="M13">
        <v>2.800629331140958</v>
      </c>
      <c r="N13">
        <v>1.3213044971568559</v>
      </c>
      <c r="O13">
        <v>17.53</v>
      </c>
      <c r="P13">
        <v>11.94</v>
      </c>
    </row>
    <row r="14" spans="1:16" hidden="1" x14ac:dyDescent="0.25">
      <c r="A14" s="1" t="s">
        <v>27</v>
      </c>
      <c r="B14" t="str">
        <f>HYPERLINK("https://www.suredividend.com/sure-analysis-research-database/","Alexander &amp; Baldwin Inc.")</f>
        <v>Alexander &amp; Baldwin Inc.</v>
      </c>
      <c r="C14" t="s">
        <v>216</v>
      </c>
      <c r="D14" t="s">
        <v>329</v>
      </c>
      <c r="E14">
        <v>18.149999999999999</v>
      </c>
      <c r="F14">
        <v>4.7746484353157002E-2</v>
      </c>
      <c r="G14" t="s">
        <v>228</v>
      </c>
      <c r="H14" t="s">
        <v>217</v>
      </c>
      <c r="I14" t="s">
        <v>217</v>
      </c>
      <c r="J14">
        <v>0.86659869100980402</v>
      </c>
      <c r="K14">
        <v>1316.5341169999999</v>
      </c>
      <c r="L14" t="s">
        <v>217</v>
      </c>
      <c r="M14" t="s">
        <v>217</v>
      </c>
      <c r="N14">
        <v>0.95496920181028011</v>
      </c>
      <c r="O14">
        <v>19.510000000000002</v>
      </c>
      <c r="P14">
        <v>15.38</v>
      </c>
    </row>
    <row r="15" spans="1:16" hidden="1" x14ac:dyDescent="0.25">
      <c r="A15" s="1" t="s">
        <v>28</v>
      </c>
      <c r="B15" t="str">
        <f>HYPERLINK("https://www.suredividend.com/sure-analysis-research-database/","Alexander`s Inc.")</f>
        <v>Alexander`s Inc.</v>
      </c>
      <c r="C15" t="s">
        <v>216</v>
      </c>
      <c r="D15" t="s">
        <v>330</v>
      </c>
      <c r="E15">
        <v>218.5</v>
      </c>
      <c r="F15">
        <v>7.952389264102501E-2</v>
      </c>
      <c r="G15" t="s">
        <v>229</v>
      </c>
      <c r="H15">
        <v>0</v>
      </c>
      <c r="I15">
        <v>0</v>
      </c>
      <c r="J15">
        <v>17.375970542064039</v>
      </c>
      <c r="K15">
        <v>1115.942865</v>
      </c>
      <c r="L15">
        <v>11.237642642793849</v>
      </c>
      <c r="M15">
        <v>0.89751913956942353</v>
      </c>
      <c r="N15">
        <v>0.84500616519069205</v>
      </c>
      <c r="O15">
        <v>224.6</v>
      </c>
      <c r="P15">
        <v>148.49</v>
      </c>
    </row>
    <row r="16" spans="1:16" hidden="1" x14ac:dyDescent="0.25">
      <c r="A16" s="1" t="s">
        <v>29</v>
      </c>
      <c r="B16" t="str">
        <f>HYPERLINK("https://www.suredividend.com/sure-analysis-AMH/","American Homes 4 Rent")</f>
        <v>American Homes 4 Rent</v>
      </c>
      <c r="C16" t="s">
        <v>216</v>
      </c>
      <c r="D16" t="s">
        <v>331</v>
      </c>
      <c r="E16">
        <v>35.75</v>
      </c>
      <c r="F16">
        <v>2.4615384615384619E-2</v>
      </c>
      <c r="G16" t="s">
        <v>230</v>
      </c>
      <c r="H16">
        <v>0.22222222222222229</v>
      </c>
      <c r="I16">
        <v>0.3449016775452185</v>
      </c>
      <c r="J16">
        <v>0.87198990641673801</v>
      </c>
      <c r="K16">
        <v>12920.795316</v>
      </c>
      <c r="L16">
        <v>34.372227555678521</v>
      </c>
      <c r="M16">
        <v>0.8384518330930173</v>
      </c>
      <c r="N16">
        <v>1.0734342302444939</v>
      </c>
      <c r="O16">
        <v>37.51</v>
      </c>
      <c r="P16">
        <v>28.26</v>
      </c>
    </row>
    <row r="17" spans="1:16" hidden="1" x14ac:dyDescent="0.25">
      <c r="A17" s="1" t="s">
        <v>30</v>
      </c>
      <c r="B17" t="str">
        <f>HYPERLINK("https://www.suredividend.com/sure-analysis-AMT/","American Tower Corp.")</f>
        <v>American Tower Corp.</v>
      </c>
      <c r="C17" t="s">
        <v>216</v>
      </c>
      <c r="D17" t="s">
        <v>332</v>
      </c>
      <c r="E17">
        <v>209.43</v>
      </c>
      <c r="F17">
        <v>3.2469082748412363E-2</v>
      </c>
      <c r="G17" t="s">
        <v>231</v>
      </c>
      <c r="H17">
        <v>8.9743589743589869E-2</v>
      </c>
      <c r="I17">
        <v>0.13564157249607761</v>
      </c>
      <c r="J17">
        <v>6.3691440760445177</v>
      </c>
      <c r="K17">
        <v>97636.266000000003</v>
      </c>
      <c r="L17">
        <v>136.6306549118388</v>
      </c>
      <c r="M17">
        <v>4.1628392653885733</v>
      </c>
      <c r="N17">
        <v>0.90511893059687809</v>
      </c>
      <c r="O17">
        <v>227.8</v>
      </c>
      <c r="P17">
        <v>151.83000000000001</v>
      </c>
    </row>
    <row r="18" spans="1:16" hidden="1" x14ac:dyDescent="0.25">
      <c r="A18" s="1" t="s">
        <v>31</v>
      </c>
      <c r="B18" t="str">
        <f>HYPERLINK("https://www.suredividend.com/sure-analysis-APLE/","Apple Hospitality REIT Inc")</f>
        <v>Apple Hospitality REIT Inc</v>
      </c>
      <c r="C18" t="s">
        <v>216</v>
      </c>
      <c r="D18" t="s">
        <v>314</v>
      </c>
      <c r="E18">
        <v>16.46</v>
      </c>
      <c r="F18">
        <v>5.8323207776427688E-2</v>
      </c>
      <c r="G18" t="s">
        <v>232</v>
      </c>
      <c r="H18">
        <v>-0.375</v>
      </c>
      <c r="I18">
        <v>0</v>
      </c>
      <c r="J18">
        <v>0.93330206750704003</v>
      </c>
      <c r="K18">
        <v>3766.166545</v>
      </c>
      <c r="L18">
        <v>23.681220257803261</v>
      </c>
      <c r="M18">
        <v>1.344040995833871</v>
      </c>
      <c r="N18">
        <v>1.0885995659190719</v>
      </c>
      <c r="O18">
        <v>17.82</v>
      </c>
      <c r="P18">
        <v>12.96</v>
      </c>
    </row>
    <row r="19" spans="1:16" hidden="1" x14ac:dyDescent="0.25">
      <c r="A19" s="1" t="s">
        <v>32</v>
      </c>
      <c r="B19" t="str">
        <f>HYPERLINK("https://www.suredividend.com/sure-analysis-ARE/","Alexandria Real Estate Equities Inc.")</f>
        <v>Alexandria Real Estate Equities Inc.</v>
      </c>
      <c r="C19" t="s">
        <v>216</v>
      </c>
      <c r="D19" t="s">
        <v>320</v>
      </c>
      <c r="E19">
        <v>126.25</v>
      </c>
      <c r="F19">
        <v>3.8336633663366343E-2</v>
      </c>
      <c r="G19" t="s">
        <v>227</v>
      </c>
      <c r="H19">
        <v>4.9586776859504189E-2</v>
      </c>
      <c r="I19">
        <v>5.5374015951410671E-2</v>
      </c>
      <c r="J19">
        <v>4.8802909827345093</v>
      </c>
      <c r="K19">
        <v>21939.151320000001</v>
      </c>
      <c r="L19">
        <v>91.961065180030999</v>
      </c>
      <c r="M19">
        <v>3.461199278535112</v>
      </c>
      <c r="N19">
        <v>1.413815614845737</v>
      </c>
      <c r="O19">
        <v>165.31</v>
      </c>
      <c r="P19">
        <v>89.84</v>
      </c>
    </row>
    <row r="20" spans="1:16" hidden="1" x14ac:dyDescent="0.25">
      <c r="A20" s="1" t="s">
        <v>33</v>
      </c>
      <c r="B20" t="str">
        <f>HYPERLINK("https://www.suredividend.com/sure-analysis-ARI/","Apollo Commercial Real Estate Finance Inc")</f>
        <v>Apollo Commercial Real Estate Finance Inc</v>
      </c>
      <c r="C20" t="s">
        <v>216</v>
      </c>
      <c r="D20" t="s">
        <v>315</v>
      </c>
      <c r="E20">
        <v>11.71</v>
      </c>
      <c r="F20">
        <v>0.1195559350982066</v>
      </c>
      <c r="G20" t="s">
        <v>227</v>
      </c>
      <c r="H20">
        <v>0</v>
      </c>
      <c r="I20">
        <v>-5.3191730288527077E-2</v>
      </c>
      <c r="J20">
        <v>1.3377035194673721</v>
      </c>
      <c r="K20">
        <v>1655.3092650000001</v>
      </c>
      <c r="L20" t="s">
        <v>217</v>
      </c>
      <c r="M20" t="s">
        <v>217</v>
      </c>
      <c r="N20">
        <v>1.6367832614993829</v>
      </c>
      <c r="O20">
        <v>12.39</v>
      </c>
      <c r="P20">
        <v>7.63</v>
      </c>
    </row>
    <row r="21" spans="1:16" hidden="1" x14ac:dyDescent="0.25">
      <c r="A21" s="1" t="s">
        <v>34</v>
      </c>
      <c r="B21" t="str">
        <f>HYPERLINK("https://www.suredividend.com/sure-analysis-ARR/","ARMOUR Residential REIT Inc")</f>
        <v>ARMOUR Residential REIT Inc</v>
      </c>
      <c r="C21" t="s">
        <v>216</v>
      </c>
      <c r="D21" t="s">
        <v>318</v>
      </c>
      <c r="E21">
        <v>19.79</v>
      </c>
      <c r="F21">
        <v>0.14552804446690251</v>
      </c>
      <c r="G21" t="s">
        <v>233</v>
      </c>
      <c r="H21">
        <v>2</v>
      </c>
      <c r="I21">
        <v>0.19135789816709159</v>
      </c>
      <c r="J21">
        <v>4.2845518467495802</v>
      </c>
      <c r="K21">
        <v>969.618649</v>
      </c>
      <c r="L21" t="s">
        <v>217</v>
      </c>
      <c r="M21" t="s">
        <v>217</v>
      </c>
      <c r="N21">
        <v>1.3008009828852569</v>
      </c>
      <c r="O21">
        <v>27.2</v>
      </c>
      <c r="P21">
        <v>12.58</v>
      </c>
    </row>
    <row r="22" spans="1:16" hidden="1" x14ac:dyDescent="0.25">
      <c r="A22" s="1" t="s">
        <v>35</v>
      </c>
      <c r="B22" t="str">
        <f>HYPERLINK("https://www.suredividend.com/sure-analysis-AVB/","Avalonbay Communities Inc.")</f>
        <v>Avalonbay Communities Inc.</v>
      </c>
      <c r="C22" t="s">
        <v>216</v>
      </c>
      <c r="D22" t="s">
        <v>318</v>
      </c>
      <c r="E22">
        <v>182.54</v>
      </c>
      <c r="F22">
        <v>3.6156458858332421E-2</v>
      </c>
      <c r="G22" t="s">
        <v>232</v>
      </c>
      <c r="H22">
        <v>3.7735849056603772E-2</v>
      </c>
      <c r="I22">
        <v>1.6548423680611268E-2</v>
      </c>
      <c r="J22">
        <v>6.5112837725701738</v>
      </c>
      <c r="K22">
        <v>25923.438544000001</v>
      </c>
      <c r="L22">
        <v>27.980117048100642</v>
      </c>
      <c r="M22">
        <v>0.99106297908221819</v>
      </c>
      <c r="N22">
        <v>0.93516151040214812</v>
      </c>
      <c r="O22">
        <v>195.04</v>
      </c>
      <c r="P22">
        <v>147.44</v>
      </c>
    </row>
    <row r="23" spans="1:16" hidden="1" x14ac:dyDescent="0.25">
      <c r="A23" s="1" t="s">
        <v>36</v>
      </c>
      <c r="B23" t="str">
        <f>HYPERLINK("https://www.suredividend.com/sure-analysis-BDN/","Brandywine Realty Trust")</f>
        <v>Brandywine Realty Trust</v>
      </c>
      <c r="C23" t="s">
        <v>216</v>
      </c>
      <c r="D23" t="s">
        <v>317</v>
      </c>
      <c r="E23">
        <v>5.54</v>
      </c>
      <c r="F23">
        <v>0.1083032490974729</v>
      </c>
      <c r="G23" t="s">
        <v>234</v>
      </c>
      <c r="H23">
        <v>-0.2105263157894737</v>
      </c>
      <c r="I23">
        <v>-4.6177568739809161E-2</v>
      </c>
      <c r="J23">
        <v>0.64602799364657104</v>
      </c>
      <c r="K23">
        <v>953.42104200000006</v>
      </c>
      <c r="L23" t="s">
        <v>217</v>
      </c>
      <c r="M23" t="s">
        <v>217</v>
      </c>
      <c r="N23">
        <v>1.9007692788686079</v>
      </c>
      <c r="O23">
        <v>6.28</v>
      </c>
      <c r="P23">
        <v>3.09</v>
      </c>
    </row>
    <row r="24" spans="1:16" hidden="1" x14ac:dyDescent="0.25">
      <c r="A24" s="1" t="s">
        <v>37</v>
      </c>
      <c r="B24" t="str">
        <f>HYPERLINK("https://www.suredividend.com/sure-analysis-BFS/","Saul Centers, Inc.")</f>
        <v>Saul Centers, Inc.</v>
      </c>
      <c r="C24" t="s">
        <v>216</v>
      </c>
      <c r="D24" t="s">
        <v>333</v>
      </c>
      <c r="E24">
        <v>39.11</v>
      </c>
      <c r="F24">
        <v>6.0342623369982099E-2</v>
      </c>
      <c r="G24" t="s">
        <v>235</v>
      </c>
      <c r="H24">
        <v>0</v>
      </c>
      <c r="I24">
        <v>2.168079166422654E-2</v>
      </c>
      <c r="J24">
        <v>2.3058442351449222</v>
      </c>
      <c r="K24">
        <v>936.44264399999997</v>
      </c>
      <c r="L24">
        <v>23.322440818888229</v>
      </c>
      <c r="M24">
        <v>1.380745050984983</v>
      </c>
      <c r="N24">
        <v>0.99791534780174407</v>
      </c>
      <c r="O24">
        <v>41.31</v>
      </c>
      <c r="P24">
        <v>30.66</v>
      </c>
    </row>
    <row r="25" spans="1:16" hidden="1" x14ac:dyDescent="0.25">
      <c r="A25" s="1" t="s">
        <v>38</v>
      </c>
      <c r="B25" t="str">
        <f>HYPERLINK("https://www.suredividend.com/sure-analysis-research-database/","Braemar Hotels &amp; Resorts Inc")</f>
        <v>Braemar Hotels &amp; Resorts Inc</v>
      </c>
      <c r="C25" t="s">
        <v>216</v>
      </c>
      <c r="D25" t="s">
        <v>314</v>
      </c>
      <c r="E25">
        <v>2.2999999999999998</v>
      </c>
      <c r="F25">
        <v>8.4669225839391002E-2</v>
      </c>
      <c r="G25" t="s">
        <v>236</v>
      </c>
      <c r="H25" t="s">
        <v>217</v>
      </c>
      <c r="I25" t="s">
        <v>217</v>
      </c>
      <c r="J25">
        <v>0.19473921943060099</v>
      </c>
      <c r="K25">
        <v>151.785954</v>
      </c>
      <c r="L25" t="s">
        <v>217</v>
      </c>
      <c r="M25" t="s">
        <v>217</v>
      </c>
      <c r="N25">
        <v>1.6261061736766531</v>
      </c>
      <c r="O25">
        <v>5.25</v>
      </c>
      <c r="P25">
        <v>1.87</v>
      </c>
    </row>
    <row r="26" spans="1:16" hidden="1" x14ac:dyDescent="0.25">
      <c r="A26" s="1" t="s">
        <v>39</v>
      </c>
      <c r="B26" t="str">
        <f>HYPERLINK("https://www.suredividend.com/sure-analysis-research-database/","Bluerock Residential Growth REIT Inc")</f>
        <v>Bluerock Residential Growth REIT Inc</v>
      </c>
      <c r="C26" t="s">
        <v>216</v>
      </c>
      <c r="D26" t="s">
        <v>318</v>
      </c>
      <c r="E26">
        <v>26.6</v>
      </c>
      <c r="F26">
        <v>1.8213238686806001E-2</v>
      </c>
      <c r="G26" t="s">
        <v>237</v>
      </c>
      <c r="H26" t="s">
        <v>217</v>
      </c>
      <c r="I26" t="s">
        <v>217</v>
      </c>
      <c r="J26">
        <v>0.48447214906904001</v>
      </c>
      <c r="K26">
        <v>811.47806000000003</v>
      </c>
      <c r="L26" t="s">
        <v>217</v>
      </c>
      <c r="M26" t="s">
        <v>217</v>
      </c>
      <c r="N26">
        <v>2.7659703872715002E-2</v>
      </c>
      <c r="O26">
        <v>27.03</v>
      </c>
      <c r="P26">
        <v>12.31</v>
      </c>
    </row>
    <row r="27" spans="1:16" hidden="1" x14ac:dyDescent="0.25">
      <c r="A27" s="1" t="s">
        <v>40</v>
      </c>
      <c r="B27" t="str">
        <f>HYPERLINK("https://www.suredividend.com/sure-analysis-research-database/","BrightSpire Capital Inc")</f>
        <v>BrightSpire Capital Inc</v>
      </c>
      <c r="C27" t="s">
        <v>217</v>
      </c>
      <c r="D27" t="s">
        <v>315</v>
      </c>
      <c r="E27">
        <v>7.29</v>
      </c>
      <c r="F27">
        <v>0.10519740940933101</v>
      </c>
      <c r="G27" t="s">
        <v>227</v>
      </c>
      <c r="H27">
        <v>0</v>
      </c>
      <c r="I27">
        <v>6.6430110168431922E-2</v>
      </c>
      <c r="J27">
        <v>0.76688911459402409</v>
      </c>
      <c r="K27">
        <v>947.59142999999995</v>
      </c>
      <c r="L27">
        <v>277.72316237690512</v>
      </c>
      <c r="M27">
        <v>28.939211871472601</v>
      </c>
      <c r="N27">
        <v>1.6997618676943069</v>
      </c>
      <c r="O27">
        <v>7.81</v>
      </c>
      <c r="P27">
        <v>4.7699999999999996</v>
      </c>
    </row>
    <row r="28" spans="1:16" hidden="1" x14ac:dyDescent="0.25">
      <c r="A28" s="1" t="s">
        <v>41</v>
      </c>
      <c r="B28" t="str">
        <f>HYPERLINK("https://www.suredividend.com/sure-analysis-research-database/","BRT Apartments Corp")</f>
        <v>BRT Apartments Corp</v>
      </c>
      <c r="C28" t="s">
        <v>216</v>
      </c>
      <c r="D28" t="s">
        <v>318</v>
      </c>
      <c r="E28">
        <v>18.18</v>
      </c>
      <c r="F28">
        <v>5.3890941810314001E-2</v>
      </c>
      <c r="G28" t="s">
        <v>238</v>
      </c>
      <c r="H28">
        <v>0</v>
      </c>
      <c r="I28">
        <v>4.5639552591273169E-2</v>
      </c>
      <c r="J28">
        <v>0.97973732211152409</v>
      </c>
      <c r="K28">
        <v>338.08235200000001</v>
      </c>
      <c r="L28">
        <v>243.04985767074049</v>
      </c>
      <c r="M28">
        <v>12.70735826344389</v>
      </c>
      <c r="N28">
        <v>1.0470508667448719</v>
      </c>
      <c r="O28">
        <v>21.16</v>
      </c>
      <c r="P28">
        <v>15.77</v>
      </c>
    </row>
    <row r="29" spans="1:16" hidden="1" x14ac:dyDescent="0.25">
      <c r="A29" s="1" t="s">
        <v>42</v>
      </c>
      <c r="B29" t="str">
        <f>HYPERLINK("https://www.suredividend.com/sure-analysis-BRX/","Brixmor Property Group Inc")</f>
        <v>Brixmor Property Group Inc</v>
      </c>
      <c r="C29" t="s">
        <v>216</v>
      </c>
      <c r="D29" t="s">
        <v>321</v>
      </c>
      <c r="E29">
        <v>22.88</v>
      </c>
      <c r="F29">
        <v>4.7639860139860143E-2</v>
      </c>
      <c r="G29" t="s">
        <v>232</v>
      </c>
      <c r="H29" t="s">
        <v>217</v>
      </c>
      <c r="I29" t="s">
        <v>217</v>
      </c>
      <c r="J29">
        <v>1.0339363609489349</v>
      </c>
      <c r="K29">
        <v>6877.6454949999998</v>
      </c>
      <c r="L29">
        <v>20.315006630394329</v>
      </c>
      <c r="M29">
        <v>0.92315746513297747</v>
      </c>
      <c r="N29">
        <v>1.04783965285473</v>
      </c>
      <c r="O29">
        <v>24.18</v>
      </c>
      <c r="P29">
        <v>18.649999999999999</v>
      </c>
    </row>
    <row r="30" spans="1:16" hidden="1" x14ac:dyDescent="0.25">
      <c r="A30" s="1" t="s">
        <v>43</v>
      </c>
      <c r="B30" t="str">
        <f>HYPERLINK("https://www.suredividend.com/sure-analysis-BXMT/","Blackstone Mortgage Trust Inc")</f>
        <v>Blackstone Mortgage Trust Inc</v>
      </c>
      <c r="C30" t="s">
        <v>216</v>
      </c>
      <c r="D30" t="s">
        <v>315</v>
      </c>
      <c r="E30">
        <v>21.31</v>
      </c>
      <c r="F30">
        <v>0.11637728765837629</v>
      </c>
      <c r="G30" t="s">
        <v>232</v>
      </c>
      <c r="H30">
        <v>0</v>
      </c>
      <c r="I30">
        <v>0</v>
      </c>
      <c r="J30">
        <v>2.3778145874264771</v>
      </c>
      <c r="K30">
        <v>3671.6609819999999</v>
      </c>
      <c r="L30">
        <v>18.231504795596621</v>
      </c>
      <c r="M30">
        <v>1.981512156188731</v>
      </c>
      <c r="N30">
        <v>1.5198147752718301</v>
      </c>
      <c r="O30">
        <v>22.66</v>
      </c>
      <c r="P30">
        <v>15.01</v>
      </c>
    </row>
    <row r="31" spans="1:16" hidden="1" x14ac:dyDescent="0.25">
      <c r="A31" s="1" t="s">
        <v>44</v>
      </c>
      <c r="B31" t="str">
        <f>HYPERLINK("https://www.suredividend.com/sure-analysis-BXP/","Boston Properties, Inc.")</f>
        <v>Boston Properties, Inc.</v>
      </c>
      <c r="C31" t="s">
        <v>216</v>
      </c>
      <c r="D31" t="s">
        <v>317</v>
      </c>
      <c r="E31">
        <v>69.959999999999994</v>
      </c>
      <c r="F31">
        <v>5.6032018296169238E-2</v>
      </c>
      <c r="G31" t="s">
        <v>233</v>
      </c>
      <c r="H31">
        <v>0</v>
      </c>
      <c r="I31">
        <v>6.2374900390302912E-3</v>
      </c>
      <c r="J31">
        <v>3.8312543550642388</v>
      </c>
      <c r="K31">
        <v>10979.534992999999</v>
      </c>
      <c r="L31">
        <v>59.524192853541507</v>
      </c>
      <c r="M31">
        <v>3.2745763718497769</v>
      </c>
      <c r="N31">
        <v>1.6531900169183631</v>
      </c>
      <c r="O31">
        <v>74.31</v>
      </c>
      <c r="P31">
        <v>43.21</v>
      </c>
    </row>
    <row r="32" spans="1:16" hidden="1" x14ac:dyDescent="0.25">
      <c r="A32" s="1" t="s">
        <v>45</v>
      </c>
      <c r="B32" t="str">
        <f>HYPERLINK("https://www.suredividend.com/sure-analysis-research-database/","CBL&amp; Associates Properties, Inc.")</f>
        <v>CBL&amp; Associates Properties, Inc.</v>
      </c>
      <c r="C32" t="s">
        <v>216</v>
      </c>
      <c r="D32" t="s">
        <v>321</v>
      </c>
      <c r="E32">
        <v>25.12</v>
      </c>
      <c r="F32">
        <v>5.8241706036939997E-2</v>
      </c>
      <c r="G32" t="s">
        <v>230</v>
      </c>
      <c r="H32" t="s">
        <v>217</v>
      </c>
      <c r="I32" t="s">
        <v>217</v>
      </c>
      <c r="J32">
        <v>1.463031655647935</v>
      </c>
      <c r="K32">
        <v>803.87107300000002</v>
      </c>
      <c r="L32" t="s">
        <v>217</v>
      </c>
      <c r="M32" t="s">
        <v>217</v>
      </c>
      <c r="N32">
        <v>0.71163639804462908</v>
      </c>
      <c r="O32">
        <v>25.64</v>
      </c>
      <c r="P32">
        <v>19.579999999999998</v>
      </c>
    </row>
    <row r="33" spans="1:16" hidden="1" x14ac:dyDescent="0.25">
      <c r="A33" s="1" t="s">
        <v>46</v>
      </c>
      <c r="B33" t="str">
        <f>HYPERLINK("https://www.suredividend.com/sure-analysis-CCI/","Crown Castle Inc")</f>
        <v>Crown Castle Inc</v>
      </c>
      <c r="C33" t="s">
        <v>216</v>
      </c>
      <c r="D33" t="s">
        <v>332</v>
      </c>
      <c r="E33">
        <v>112.71</v>
      </c>
      <c r="F33">
        <v>5.5540768343536509E-2</v>
      </c>
      <c r="G33" t="s">
        <v>230</v>
      </c>
      <c r="H33">
        <v>0</v>
      </c>
      <c r="I33">
        <v>6.824867764100917E-2</v>
      </c>
      <c r="J33">
        <v>6.1269064009537377</v>
      </c>
      <c r="K33">
        <v>48881.071749000002</v>
      </c>
      <c r="L33">
        <v>31.495535920573449</v>
      </c>
      <c r="M33">
        <v>1.711426368981491</v>
      </c>
      <c r="N33">
        <v>1.0126205271841879</v>
      </c>
      <c r="O33">
        <v>145.69</v>
      </c>
      <c r="P33">
        <v>83.58</v>
      </c>
    </row>
    <row r="34" spans="1:16" hidden="1" x14ac:dyDescent="0.25">
      <c r="A34" s="1" t="s">
        <v>47</v>
      </c>
      <c r="B34" t="str">
        <f>HYPERLINK("https://www.suredividend.com/sure-analysis-research-database/","Cedar Realty Trust Inc")</f>
        <v>Cedar Realty Trust Inc</v>
      </c>
      <c r="C34" t="s">
        <v>216</v>
      </c>
      <c r="D34" t="s">
        <v>334</v>
      </c>
      <c r="E34">
        <v>29</v>
      </c>
      <c r="F34">
        <v>4.5450309916100001E-3</v>
      </c>
      <c r="G34" t="s">
        <v>239</v>
      </c>
      <c r="H34" t="s">
        <v>217</v>
      </c>
      <c r="I34" t="s">
        <v>217</v>
      </c>
      <c r="J34">
        <v>0.13180589875669499</v>
      </c>
      <c r="K34">
        <v>395.57084600000002</v>
      </c>
      <c r="L34" t="s">
        <v>217</v>
      </c>
      <c r="M34" t="s">
        <v>217</v>
      </c>
      <c r="N34">
        <v>0.28807886029430002</v>
      </c>
      <c r="O34">
        <v>29.26</v>
      </c>
      <c r="P34">
        <v>16.64</v>
      </c>
    </row>
    <row r="35" spans="1:16" hidden="1" x14ac:dyDescent="0.25">
      <c r="A35" s="1" t="s">
        <v>48</v>
      </c>
      <c r="B35" t="str">
        <f>HYPERLINK("https://www.suredividend.com/sure-analysis-CHCT/","Community Healthcare Trust Inc")</f>
        <v>Community Healthcare Trust Inc</v>
      </c>
      <c r="C35" t="s">
        <v>216</v>
      </c>
      <c r="D35" t="s">
        <v>316</v>
      </c>
      <c r="E35">
        <v>26.06</v>
      </c>
      <c r="F35">
        <v>6.9838833461243296E-2</v>
      </c>
      <c r="G35" t="s">
        <v>240</v>
      </c>
      <c r="H35">
        <v>2.2471910112359609E-2</v>
      </c>
      <c r="I35">
        <v>2.2296224114500159E-2</v>
      </c>
      <c r="J35">
        <v>1.765549020942786</v>
      </c>
      <c r="K35">
        <v>710.51146300000005</v>
      </c>
      <c r="L35">
        <v>126.2233900799432</v>
      </c>
      <c r="M35">
        <v>7.7300745225165768</v>
      </c>
      <c r="N35">
        <v>0.72478328885009302</v>
      </c>
      <c r="O35">
        <v>41.6</v>
      </c>
      <c r="P35">
        <v>25.18</v>
      </c>
    </row>
    <row r="36" spans="1:16" hidden="1" x14ac:dyDescent="0.25">
      <c r="A36" s="1" t="s">
        <v>49</v>
      </c>
      <c r="B36" t="str">
        <f>HYPERLINK("https://www.suredividend.com/sure-analysis-research-database/","Cherry Hill Mortgage Investment Corporation")</f>
        <v>Cherry Hill Mortgage Investment Corporation</v>
      </c>
      <c r="C36" t="s">
        <v>216</v>
      </c>
      <c r="D36" t="s">
        <v>315</v>
      </c>
      <c r="E36">
        <v>4</v>
      </c>
      <c r="F36">
        <v>0.16933668852108</v>
      </c>
      <c r="G36" t="s">
        <v>235</v>
      </c>
      <c r="H36">
        <v>-0.44444444444444448</v>
      </c>
      <c r="I36">
        <v>-0.21081461156180689</v>
      </c>
      <c r="J36">
        <v>0.6773467540843201</v>
      </c>
      <c r="K36">
        <v>107.912308</v>
      </c>
      <c r="L36" t="s">
        <v>217</v>
      </c>
      <c r="M36" t="s">
        <v>217</v>
      </c>
      <c r="N36">
        <v>1.284776007517592</v>
      </c>
      <c r="O36">
        <v>6.22</v>
      </c>
      <c r="P36">
        <v>2.68</v>
      </c>
    </row>
    <row r="37" spans="1:16" hidden="1" x14ac:dyDescent="0.25">
      <c r="A37" s="1" t="s">
        <v>50</v>
      </c>
      <c r="B37" t="str">
        <f>HYPERLINK("https://www.suredividend.com/sure-analysis-CIM/","Chimera Investment Corp")</f>
        <v>Chimera Investment Corp</v>
      </c>
      <c r="C37" t="s">
        <v>216</v>
      </c>
      <c r="D37" t="s">
        <v>335</v>
      </c>
      <c r="E37">
        <v>4.97</v>
      </c>
      <c r="F37">
        <v>8.8531187122736429E-2</v>
      </c>
      <c r="G37" t="s">
        <v>235</v>
      </c>
      <c r="H37">
        <v>-0.52173913043478271</v>
      </c>
      <c r="I37">
        <v>-0.26127204121130782</v>
      </c>
      <c r="J37">
        <v>0.66796982739490607</v>
      </c>
      <c r="K37">
        <v>1127.0083279999999</v>
      </c>
      <c r="L37">
        <v>9.4734445242718444</v>
      </c>
      <c r="M37">
        <v>1.301831665162553</v>
      </c>
      <c r="N37">
        <v>1.5319431255473781</v>
      </c>
      <c r="O37">
        <v>6.88</v>
      </c>
      <c r="P37">
        <v>4.1100000000000003</v>
      </c>
    </row>
    <row r="38" spans="1:16" hidden="1" x14ac:dyDescent="0.25">
      <c r="A38" s="1" t="s">
        <v>51</v>
      </c>
      <c r="B38" t="str">
        <f>HYPERLINK("https://www.suredividend.com/sure-analysis-CIO/","City Office REIT Inc")</f>
        <v>City Office REIT Inc</v>
      </c>
      <c r="C38" t="s">
        <v>216</v>
      </c>
      <c r="D38" t="s">
        <v>317</v>
      </c>
      <c r="E38">
        <v>6.25</v>
      </c>
      <c r="F38">
        <v>6.4000000000000001E-2</v>
      </c>
      <c r="G38" t="s">
        <v>241</v>
      </c>
      <c r="H38">
        <v>-0.5</v>
      </c>
      <c r="I38">
        <v>-0.1570798659572398</v>
      </c>
      <c r="J38">
        <v>0.48282647009104601</v>
      </c>
      <c r="K38">
        <v>249.615319</v>
      </c>
      <c r="L38" t="s">
        <v>217</v>
      </c>
      <c r="M38" t="s">
        <v>217</v>
      </c>
      <c r="N38">
        <v>1.546856810556668</v>
      </c>
      <c r="O38">
        <v>9.3699999999999992</v>
      </c>
      <c r="P38">
        <v>3.4</v>
      </c>
    </row>
    <row r="39" spans="1:16" hidden="1" x14ac:dyDescent="0.25">
      <c r="A39" s="1" t="s">
        <v>52</v>
      </c>
      <c r="B39" t="str">
        <f>HYPERLINK("https://www.suredividend.com/sure-analysis-research-database/","Chatham Lodging Trust")</f>
        <v>Chatham Lodging Trust</v>
      </c>
      <c r="C39" t="s">
        <v>216</v>
      </c>
      <c r="D39" t="s">
        <v>314</v>
      </c>
      <c r="E39">
        <v>10.62</v>
      </c>
      <c r="F39">
        <v>1.9642320466454002E-2</v>
      </c>
      <c r="G39" t="s">
        <v>232</v>
      </c>
      <c r="H39" t="s">
        <v>217</v>
      </c>
      <c r="I39" t="s">
        <v>217</v>
      </c>
      <c r="J39">
        <v>0.208601443353746</v>
      </c>
      <c r="K39">
        <v>518.88197500000001</v>
      </c>
      <c r="L39">
        <v>331.34225712643678</v>
      </c>
      <c r="M39">
        <v>6.5392301991769903</v>
      </c>
      <c r="N39">
        <v>1.2222300040031451</v>
      </c>
      <c r="O39">
        <v>13.98</v>
      </c>
      <c r="P39">
        <v>8.83</v>
      </c>
    </row>
    <row r="40" spans="1:16" hidden="1" x14ac:dyDescent="0.25">
      <c r="A40" s="1" t="s">
        <v>53</v>
      </c>
      <c r="B40" t="str">
        <f>HYPERLINK("https://www.suredividend.com/sure-analysis-research-database/","Creative Media &amp; Community Trust")</f>
        <v>Creative Media &amp; Community Trust</v>
      </c>
      <c r="C40" t="s">
        <v>216</v>
      </c>
      <c r="D40" t="s">
        <v>336</v>
      </c>
      <c r="E40">
        <v>3.72</v>
      </c>
      <c r="F40">
        <v>8.5889036548254014E-2</v>
      </c>
      <c r="G40" t="s">
        <v>232</v>
      </c>
      <c r="H40">
        <v>0</v>
      </c>
      <c r="I40">
        <v>-7.4232815119162576E-2</v>
      </c>
      <c r="J40">
        <v>0.31950721595950499</v>
      </c>
      <c r="K40">
        <v>84.766677000000001</v>
      </c>
      <c r="L40">
        <v>0</v>
      </c>
      <c r="M40" t="s">
        <v>217</v>
      </c>
      <c r="O40">
        <v>5.14</v>
      </c>
      <c r="P40">
        <v>3.13</v>
      </c>
    </row>
    <row r="41" spans="1:16" hidden="1" x14ac:dyDescent="0.25">
      <c r="A41" s="1" t="s">
        <v>54</v>
      </c>
      <c r="B41" t="str">
        <f>HYPERLINK("https://www.suredividend.com/sure-analysis-research-database/","Capstead Mortgage Corp.")</f>
        <v>Capstead Mortgage Corp.</v>
      </c>
      <c r="C41" t="s">
        <v>216</v>
      </c>
      <c r="D41" t="s">
        <v>315</v>
      </c>
      <c r="E41">
        <v>6.5</v>
      </c>
      <c r="F41">
        <v>7.7874537735778002E-2</v>
      </c>
      <c r="G41" t="s">
        <v>242</v>
      </c>
      <c r="H41" t="s">
        <v>217</v>
      </c>
      <c r="I41" t="s">
        <v>217</v>
      </c>
      <c r="J41">
        <v>0.50618449528256304</v>
      </c>
      <c r="K41">
        <v>629.69114000000002</v>
      </c>
      <c r="L41">
        <v>9.3506450654866207</v>
      </c>
      <c r="M41">
        <v>0.72136881186057156</v>
      </c>
      <c r="N41">
        <v>0.68960661833886605</v>
      </c>
      <c r="O41">
        <v>6.95</v>
      </c>
      <c r="P41">
        <v>4.6399999999999997</v>
      </c>
    </row>
    <row r="42" spans="1:16" hidden="1" x14ac:dyDescent="0.25">
      <c r="A42" s="1" t="s">
        <v>55</v>
      </c>
      <c r="B42" t="str">
        <f>HYPERLINK("https://www.suredividend.com/sure-analysis-COLD/","Americold Realty Trust Inc")</f>
        <v>Americold Realty Trust Inc</v>
      </c>
      <c r="C42" t="s">
        <v>216</v>
      </c>
      <c r="D42" t="s">
        <v>337</v>
      </c>
      <c r="E42">
        <v>29.69</v>
      </c>
      <c r="F42">
        <v>2.9639609296059279E-2</v>
      </c>
      <c r="G42" t="s">
        <v>227</v>
      </c>
      <c r="H42">
        <v>0</v>
      </c>
      <c r="I42">
        <v>1.9244876491456561E-2</v>
      </c>
      <c r="J42">
        <v>0.8705594557522911</v>
      </c>
      <c r="K42">
        <v>8417.7060390000006</v>
      </c>
      <c r="L42" t="s">
        <v>217</v>
      </c>
      <c r="M42" t="s">
        <v>217</v>
      </c>
      <c r="N42">
        <v>1.0526182047791719</v>
      </c>
      <c r="O42">
        <v>33.409999999999997</v>
      </c>
      <c r="P42">
        <v>24.13</v>
      </c>
    </row>
    <row r="43" spans="1:16" hidden="1" x14ac:dyDescent="0.25">
      <c r="A43" s="1" t="s">
        <v>56</v>
      </c>
      <c r="B43" t="str">
        <f>HYPERLINK("https://www.suredividend.com/sure-analysis-research-database/","CyrusOne Inc")</f>
        <v>CyrusOne Inc</v>
      </c>
      <c r="C43" t="s">
        <v>216</v>
      </c>
      <c r="D43" t="s">
        <v>339</v>
      </c>
      <c r="E43">
        <v>89.84</v>
      </c>
      <c r="F43">
        <v>0</v>
      </c>
      <c r="G43" t="s">
        <v>243</v>
      </c>
      <c r="H43" t="s">
        <v>217</v>
      </c>
      <c r="I43" t="s">
        <v>217</v>
      </c>
      <c r="J43">
        <v>1.549999952316284</v>
      </c>
      <c r="K43">
        <v>0</v>
      </c>
      <c r="L43">
        <v>0</v>
      </c>
      <c r="M43">
        <v>7.7114425488372342</v>
      </c>
    </row>
    <row r="44" spans="1:16" hidden="1" x14ac:dyDescent="0.25">
      <c r="A44" s="1" t="s">
        <v>57</v>
      </c>
      <c r="B44" t="str">
        <f>HYPERLINK("https://www.suredividend.com/sure-analysis-research-database/","CorEnergy Infrastructure Trust Inc")</f>
        <v>CorEnergy Infrastructure Trust Inc</v>
      </c>
      <c r="C44" t="s">
        <v>216</v>
      </c>
      <c r="D44" t="s">
        <v>340</v>
      </c>
      <c r="E44">
        <v>0.28699999999999998</v>
      </c>
      <c r="F44">
        <v>0</v>
      </c>
      <c r="G44" t="s">
        <v>244</v>
      </c>
      <c r="H44" t="s">
        <v>217</v>
      </c>
      <c r="I44" t="s">
        <v>217</v>
      </c>
      <c r="J44">
        <v>0</v>
      </c>
      <c r="K44">
        <v>4.4065500000000002</v>
      </c>
      <c r="L44">
        <v>0</v>
      </c>
      <c r="M44" t="s">
        <v>217</v>
      </c>
      <c r="O44">
        <v>0.49730000000000002</v>
      </c>
      <c r="P44">
        <v>0.115</v>
      </c>
    </row>
    <row r="45" spans="1:16" hidden="1" x14ac:dyDescent="0.25">
      <c r="A45" s="1" t="s">
        <v>58</v>
      </c>
      <c r="B45" t="str">
        <f>HYPERLINK("https://www.suredividend.com/sure-analysis-research-database/","CorePoint Lodging Inc")</f>
        <v>CorePoint Lodging Inc</v>
      </c>
      <c r="C45" t="s">
        <v>216</v>
      </c>
      <c r="D45" t="s">
        <v>314</v>
      </c>
      <c r="E45">
        <v>15.98</v>
      </c>
      <c r="F45">
        <v>0</v>
      </c>
      <c r="G45" t="s">
        <v>245</v>
      </c>
      <c r="H45" t="s">
        <v>217</v>
      </c>
      <c r="I45" t="s">
        <v>217</v>
      </c>
      <c r="J45">
        <v>0</v>
      </c>
      <c r="K45">
        <v>932.78320499999995</v>
      </c>
      <c r="L45">
        <v>0</v>
      </c>
      <c r="M45" t="s">
        <v>217</v>
      </c>
      <c r="N45">
        <v>0.63623106927992701</v>
      </c>
      <c r="O45">
        <v>18.149999999999999</v>
      </c>
      <c r="P45">
        <v>8.3000000000000007</v>
      </c>
    </row>
    <row r="46" spans="1:16" hidden="1" x14ac:dyDescent="0.25">
      <c r="A46" s="1" t="s">
        <v>59</v>
      </c>
      <c r="B46" t="str">
        <f>HYPERLINK("https://www.suredividend.com/sure-analysis-CPT/","Camden Property Trust")</f>
        <v>Camden Property Trust</v>
      </c>
      <c r="C46" t="s">
        <v>216</v>
      </c>
      <c r="D46" t="s">
        <v>318</v>
      </c>
      <c r="E46">
        <v>99.22</v>
      </c>
      <c r="F46">
        <v>4.0314452731304171E-2</v>
      </c>
      <c r="G46" t="s">
        <v>221</v>
      </c>
      <c r="H46">
        <v>6.3829787234042534E-2</v>
      </c>
      <c r="I46">
        <v>4.5639552591273169E-2</v>
      </c>
      <c r="J46">
        <v>3.939490588702526</v>
      </c>
      <c r="K46">
        <v>10593.839059</v>
      </c>
      <c r="L46">
        <v>46.81201143283873</v>
      </c>
      <c r="M46">
        <v>1.893985859953137</v>
      </c>
      <c r="N46">
        <v>0.99172115601939204</v>
      </c>
      <c r="O46">
        <v>122.61</v>
      </c>
      <c r="P46">
        <v>81.97</v>
      </c>
    </row>
    <row r="47" spans="1:16" hidden="1" x14ac:dyDescent="0.25">
      <c r="A47" s="1" t="s">
        <v>60</v>
      </c>
      <c r="B47" t="str">
        <f>HYPERLINK("https://www.suredividend.com/sure-analysis-research-database/","Centerspace")</f>
        <v>Centerspace</v>
      </c>
      <c r="C47" t="s">
        <v>217</v>
      </c>
      <c r="D47" t="s">
        <v>318</v>
      </c>
      <c r="E47">
        <v>55.98</v>
      </c>
      <c r="F47">
        <v>5.1210453171546003E-2</v>
      </c>
      <c r="G47" t="s">
        <v>227</v>
      </c>
      <c r="H47">
        <v>0</v>
      </c>
      <c r="I47">
        <v>8.4281584386185493E-3</v>
      </c>
      <c r="J47">
        <v>2.866761168543154</v>
      </c>
      <c r="K47">
        <v>842.64169300000003</v>
      </c>
      <c r="L47">
        <v>20.528203396511401</v>
      </c>
      <c r="M47">
        <v>1.160632052041763</v>
      </c>
      <c r="N47">
        <v>1.1131898899818999</v>
      </c>
      <c r="O47">
        <v>68.41</v>
      </c>
      <c r="P47">
        <v>46.16</v>
      </c>
    </row>
    <row r="48" spans="1:16" hidden="1" x14ac:dyDescent="0.25">
      <c r="A48" s="1" t="s">
        <v>61</v>
      </c>
      <c r="B48" t="str">
        <f>HYPERLINK("https://www.suredividend.com/sure-analysis-CTO/","CTO Realty Growth Inc")</f>
        <v>CTO Realty Growth Inc</v>
      </c>
      <c r="C48" t="s">
        <v>216</v>
      </c>
      <c r="D48" t="s">
        <v>321</v>
      </c>
      <c r="E48">
        <v>17.03</v>
      </c>
      <c r="F48">
        <v>8.9254257193188483E-2</v>
      </c>
      <c r="G48" t="s">
        <v>230</v>
      </c>
      <c r="H48">
        <v>0</v>
      </c>
      <c r="I48">
        <v>0.3060407249698005</v>
      </c>
      <c r="J48">
        <v>1.470079155597011</v>
      </c>
      <c r="K48">
        <v>386.35014100000001</v>
      </c>
      <c r="L48" t="s">
        <v>217</v>
      </c>
      <c r="M48" t="s">
        <v>217</v>
      </c>
      <c r="N48">
        <v>0.84566067850834903</v>
      </c>
      <c r="O48">
        <v>18.38</v>
      </c>
      <c r="P48">
        <v>14.68</v>
      </c>
    </row>
    <row r="49" spans="1:16" hidden="1" x14ac:dyDescent="0.25">
      <c r="A49" s="1" t="s">
        <v>62</v>
      </c>
      <c r="B49" t="str">
        <f>HYPERLINK("https://www.suredividend.com/sure-analysis-CTRE/","CareTrust REIT Inc")</f>
        <v>CareTrust REIT Inc</v>
      </c>
      <c r="C49" t="s">
        <v>216</v>
      </c>
      <c r="D49" t="s">
        <v>341</v>
      </c>
      <c r="E49">
        <v>22.44</v>
      </c>
      <c r="F49">
        <v>4.9910873440285212E-2</v>
      </c>
      <c r="G49" t="s">
        <v>227</v>
      </c>
      <c r="H49">
        <v>1.8181818181818299E-2</v>
      </c>
      <c r="I49">
        <v>4.4708438422444978E-2</v>
      </c>
      <c r="J49">
        <v>1.0981588580165409</v>
      </c>
      <c r="K49">
        <v>2672.8755689999998</v>
      </c>
      <c r="L49">
        <v>64.535711637250415</v>
      </c>
      <c r="M49">
        <v>2.649357920425913</v>
      </c>
      <c r="N49">
        <v>0.72440687591522102</v>
      </c>
      <c r="O49">
        <v>23.2</v>
      </c>
      <c r="P49">
        <v>16.899999999999999</v>
      </c>
    </row>
    <row r="50" spans="1:16" x14ac:dyDescent="0.25">
      <c r="A50" s="1" t="s">
        <v>63</v>
      </c>
      <c r="B50" t="str">
        <f>HYPERLINK("https://www.suredividend.com/sure-analysis-research-database/","CatchMark Timber Trust Inc")</f>
        <v>CatchMark Timber Trust Inc</v>
      </c>
      <c r="C50" t="s">
        <v>216</v>
      </c>
      <c r="D50" t="s">
        <v>323</v>
      </c>
      <c r="E50">
        <v>10.37</v>
      </c>
      <c r="F50">
        <v>0</v>
      </c>
      <c r="G50" t="s">
        <v>246</v>
      </c>
      <c r="H50" t="s">
        <v>217</v>
      </c>
      <c r="I50" t="s">
        <v>217</v>
      </c>
      <c r="J50">
        <v>0.22289208713792599</v>
      </c>
      <c r="K50">
        <v>510.98352299999999</v>
      </c>
      <c r="L50">
        <v>0</v>
      </c>
      <c r="M50" t="s">
        <v>217</v>
      </c>
    </row>
    <row r="51" spans="1:16" hidden="1" x14ac:dyDescent="0.25">
      <c r="A51" s="1" t="s">
        <v>64</v>
      </c>
      <c r="B51" t="str">
        <f>HYPERLINK("https://www.suredividend.com/sure-analysis-CUBE/","CubeSmart")</f>
        <v>CubeSmart</v>
      </c>
      <c r="C51" t="s">
        <v>216</v>
      </c>
      <c r="D51" t="s">
        <v>322</v>
      </c>
      <c r="E51">
        <v>45.25</v>
      </c>
      <c r="F51">
        <v>4.5082872928176802E-2</v>
      </c>
      <c r="G51" t="s">
        <v>232</v>
      </c>
      <c r="H51">
        <v>4.081632653061229E-2</v>
      </c>
      <c r="I51">
        <v>9.7700948713745017E-2</v>
      </c>
      <c r="J51">
        <v>1.946676159027692</v>
      </c>
      <c r="K51">
        <v>10174.958712</v>
      </c>
      <c r="L51">
        <v>26.779589820556279</v>
      </c>
      <c r="M51">
        <v>1.158735808945055</v>
      </c>
      <c r="N51">
        <v>0.89566079485179106</v>
      </c>
      <c r="O51">
        <v>47.81</v>
      </c>
      <c r="P51">
        <v>32.82</v>
      </c>
    </row>
    <row r="52" spans="1:16" hidden="1" x14ac:dyDescent="0.25">
      <c r="A52" s="1" t="s">
        <v>65</v>
      </c>
      <c r="B52" t="str">
        <f>HYPERLINK("https://www.suredividend.com/sure-analysis-CUZ/","Cousins Properties Inc.")</f>
        <v>Cousins Properties Inc.</v>
      </c>
      <c r="C52" t="s">
        <v>216</v>
      </c>
      <c r="D52" t="s">
        <v>317</v>
      </c>
      <c r="E52">
        <v>24.02</v>
      </c>
      <c r="F52">
        <v>5.3288925895087429E-2</v>
      </c>
      <c r="G52" t="s">
        <v>232</v>
      </c>
      <c r="H52">
        <v>0</v>
      </c>
      <c r="I52">
        <v>0.34574382077118743</v>
      </c>
      <c r="J52">
        <v>1.2532078420625321</v>
      </c>
      <c r="K52">
        <v>3645.6060510000002</v>
      </c>
      <c r="L52">
        <v>41.288462121500402</v>
      </c>
      <c r="M52">
        <v>2.156984237629143</v>
      </c>
      <c r="N52">
        <v>1.569641162544305</v>
      </c>
      <c r="O52">
        <v>27.04</v>
      </c>
      <c r="P52">
        <v>17.04</v>
      </c>
    </row>
    <row r="53" spans="1:16" hidden="1" x14ac:dyDescent="0.25">
      <c r="A53" s="1" t="s">
        <v>66</v>
      </c>
      <c r="B53" t="str">
        <f>HYPERLINK("https://www.suredividend.com/sure-analysis-research-database/","Columbia Property Trust Inc")</f>
        <v>Columbia Property Trust Inc</v>
      </c>
      <c r="C53" t="s">
        <v>216</v>
      </c>
      <c r="D53" t="s">
        <v>317</v>
      </c>
      <c r="E53">
        <v>19.28</v>
      </c>
      <c r="F53">
        <v>3.2276797496104001E-2</v>
      </c>
      <c r="G53" t="s">
        <v>247</v>
      </c>
      <c r="H53" t="s">
        <v>217</v>
      </c>
      <c r="I53" t="s">
        <v>217</v>
      </c>
      <c r="J53">
        <v>0.62229665572488801</v>
      </c>
      <c r="K53">
        <v>2215.3488120000002</v>
      </c>
      <c r="L53">
        <v>26.55815874267218</v>
      </c>
      <c r="M53">
        <v>0.88785369628319011</v>
      </c>
      <c r="N53">
        <v>0.42486104575927902</v>
      </c>
      <c r="O53">
        <v>19.29</v>
      </c>
      <c r="P53">
        <v>12.71</v>
      </c>
    </row>
    <row r="54" spans="1:16" hidden="1" x14ac:dyDescent="0.25">
      <c r="A54" s="1" t="s">
        <v>67</v>
      </c>
      <c r="B54" t="str">
        <f>HYPERLINK("https://www.suredividend.com/sure-analysis-research-database/","CoreCivic Inc")</f>
        <v>CoreCivic Inc</v>
      </c>
      <c r="C54" t="s">
        <v>216</v>
      </c>
      <c r="D54" t="s">
        <v>342</v>
      </c>
      <c r="E54">
        <v>13.58</v>
      </c>
      <c r="F54">
        <v>0</v>
      </c>
      <c r="G54" t="s">
        <v>245</v>
      </c>
      <c r="H54" t="s">
        <v>217</v>
      </c>
      <c r="I54" t="s">
        <v>217</v>
      </c>
      <c r="J54">
        <v>0</v>
      </c>
      <c r="K54">
        <v>1542.7578149999999</v>
      </c>
      <c r="L54">
        <v>23.532357338885589</v>
      </c>
      <c r="M54">
        <v>0</v>
      </c>
      <c r="N54">
        <v>0.68922364599515806</v>
      </c>
      <c r="O54">
        <v>15.06</v>
      </c>
      <c r="P54">
        <v>7.84</v>
      </c>
    </row>
    <row r="55" spans="1:16" hidden="1" x14ac:dyDescent="0.25">
      <c r="A55" s="1" t="s">
        <v>68</v>
      </c>
      <c r="B55" t="str">
        <f>HYPERLINK("https://www.suredividend.com/sure-analysis-research-database/","DigitalBridge Group Inc")</f>
        <v>DigitalBridge Group Inc</v>
      </c>
      <c r="C55" t="s">
        <v>217</v>
      </c>
      <c r="D55" t="s">
        <v>338</v>
      </c>
      <c r="E55">
        <v>18.170000000000002</v>
      </c>
      <c r="F55">
        <v>2.1994139685510001E-3</v>
      </c>
      <c r="G55" t="s">
        <v>232</v>
      </c>
      <c r="H55" t="s">
        <v>217</v>
      </c>
      <c r="I55" t="s">
        <v>217</v>
      </c>
      <c r="J55">
        <v>3.9963351808585013E-2</v>
      </c>
      <c r="K55">
        <v>2966.151202</v>
      </c>
      <c r="L55">
        <v>390.90026387058521</v>
      </c>
      <c r="M55">
        <v>0.85574629140438974</v>
      </c>
      <c r="N55">
        <v>2.2310449794794449</v>
      </c>
      <c r="O55">
        <v>18.41</v>
      </c>
      <c r="P55">
        <v>9.9600000000000009</v>
      </c>
    </row>
    <row r="56" spans="1:16" hidden="1" x14ac:dyDescent="0.25">
      <c r="A56" s="1" t="s">
        <v>69</v>
      </c>
      <c r="B56" t="str">
        <f>HYPERLINK("https://www.suredividend.com/sure-analysis-research-database/","Duck Creek Technologies Inc")</f>
        <v>Duck Creek Technologies Inc</v>
      </c>
      <c r="C56" t="s">
        <v>217</v>
      </c>
      <c r="D56" t="s">
        <v>343</v>
      </c>
      <c r="E56">
        <v>18.989999999999998</v>
      </c>
      <c r="F56">
        <v>0</v>
      </c>
      <c r="G56" t="s">
        <v>248</v>
      </c>
      <c r="H56" t="s">
        <v>217</v>
      </c>
      <c r="I56" t="s">
        <v>217</v>
      </c>
      <c r="J56">
        <v>0</v>
      </c>
      <c r="K56">
        <v>0</v>
      </c>
      <c r="L56">
        <v>0</v>
      </c>
      <c r="M56" t="s">
        <v>217</v>
      </c>
    </row>
    <row r="57" spans="1:16" hidden="1" x14ac:dyDescent="0.25">
      <c r="A57" s="1" t="s">
        <v>70</v>
      </c>
      <c r="B57" t="str">
        <f>HYPERLINK("https://www.suredividend.com/sure-analysis-DEA/","Easterly Government Properties Inc")</f>
        <v>Easterly Government Properties Inc</v>
      </c>
      <c r="C57" t="s">
        <v>216</v>
      </c>
      <c r="D57" t="s">
        <v>344</v>
      </c>
      <c r="E57">
        <v>13.49</v>
      </c>
      <c r="F57">
        <v>7.8576723498888071E-2</v>
      </c>
      <c r="G57" t="s">
        <v>249</v>
      </c>
      <c r="H57">
        <v>0</v>
      </c>
      <c r="I57">
        <v>3.8169048926584011E-3</v>
      </c>
      <c r="J57">
        <v>1.0277174251676719</v>
      </c>
      <c r="K57">
        <v>1284.2605189999999</v>
      </c>
      <c r="L57">
        <v>42.701929134497092</v>
      </c>
      <c r="M57">
        <v>3.159291193260596</v>
      </c>
      <c r="N57">
        <v>1.014794650868627</v>
      </c>
      <c r="O57">
        <v>15.53</v>
      </c>
      <c r="P57">
        <v>10.039999999999999</v>
      </c>
    </row>
    <row r="58" spans="1:16" hidden="1" x14ac:dyDescent="0.25">
      <c r="A58" s="1" t="s">
        <v>71</v>
      </c>
      <c r="B58" t="str">
        <f>HYPERLINK("https://www.suredividend.com/sure-analysis-DEI/","Douglas Emmett Inc")</f>
        <v>Douglas Emmett Inc</v>
      </c>
      <c r="C58" t="s">
        <v>216</v>
      </c>
      <c r="D58" t="s">
        <v>345</v>
      </c>
      <c r="E58">
        <v>14.44</v>
      </c>
      <c r="F58">
        <v>5.2631578947368432E-2</v>
      </c>
      <c r="G58" t="s">
        <v>221</v>
      </c>
      <c r="H58">
        <v>0</v>
      </c>
      <c r="I58">
        <v>-6.08043971951574E-2</v>
      </c>
      <c r="J58">
        <v>0.7441661109771921</v>
      </c>
      <c r="K58">
        <v>2407.6928210000001</v>
      </c>
      <c r="L58">
        <v>114.5538500903987</v>
      </c>
      <c r="M58">
        <v>6.0847596972787574</v>
      </c>
      <c r="N58">
        <v>1.8026719470447401</v>
      </c>
      <c r="O58">
        <v>16.940000000000001</v>
      </c>
      <c r="P58">
        <v>9.65</v>
      </c>
    </row>
    <row r="59" spans="1:16" hidden="1" x14ac:dyDescent="0.25">
      <c r="A59" s="1" t="s">
        <v>72</v>
      </c>
      <c r="B59" t="str">
        <f>HYPERLINK("https://www.suredividend.com/sure-analysis-research-database/","Diversified Healthcare Trust")</f>
        <v>Diversified Healthcare Trust</v>
      </c>
      <c r="C59" t="s">
        <v>216</v>
      </c>
      <c r="D59" t="s">
        <v>346</v>
      </c>
      <c r="E59">
        <v>3.02</v>
      </c>
      <c r="F59">
        <v>1.3048808979442E-2</v>
      </c>
      <c r="G59" t="s">
        <v>250</v>
      </c>
      <c r="H59">
        <v>0</v>
      </c>
      <c r="I59">
        <v>-0.51939633471230828</v>
      </c>
      <c r="J59">
        <v>3.9407403117914998E-2</v>
      </c>
      <c r="K59">
        <v>726.16005399999995</v>
      </c>
      <c r="L59" t="s">
        <v>217</v>
      </c>
      <c r="M59" t="s">
        <v>217</v>
      </c>
      <c r="N59">
        <v>2.1276125801242558</v>
      </c>
      <c r="O59">
        <v>3.96</v>
      </c>
      <c r="P59">
        <v>0.61899999999999999</v>
      </c>
    </row>
    <row r="60" spans="1:16" hidden="1" x14ac:dyDescent="0.25">
      <c r="A60" s="1" t="s">
        <v>73</v>
      </c>
      <c r="B60" t="str">
        <f>HYPERLINK("https://www.suredividend.com/sure-analysis-DLR/","Digital Realty Trust Inc")</f>
        <v>Digital Realty Trust Inc</v>
      </c>
      <c r="C60" t="s">
        <v>216</v>
      </c>
      <c r="D60" t="s">
        <v>338</v>
      </c>
      <c r="E60">
        <v>137.08000000000001</v>
      </c>
      <c r="F60">
        <v>3.5599649839509771E-2</v>
      </c>
      <c r="G60" t="s">
        <v>251</v>
      </c>
      <c r="H60">
        <v>0</v>
      </c>
      <c r="I60">
        <v>2.4677535438969E-2</v>
      </c>
      <c r="J60">
        <v>4.8104000337261326</v>
      </c>
      <c r="K60">
        <v>41514.964497000001</v>
      </c>
      <c r="L60">
        <v>46.978306671570273</v>
      </c>
      <c r="M60">
        <v>1.7058156147965009</v>
      </c>
      <c r="N60">
        <v>1.2218703452244819</v>
      </c>
      <c r="O60">
        <v>138.27000000000001</v>
      </c>
      <c r="P60">
        <v>83.76</v>
      </c>
    </row>
    <row r="61" spans="1:16" hidden="1" x14ac:dyDescent="0.25">
      <c r="A61" s="1" t="s">
        <v>74</v>
      </c>
      <c r="B61" t="str">
        <f>HYPERLINK("https://www.suredividend.com/sure-analysis-DOC/","Physicians Realty Trust")</f>
        <v>Physicians Realty Trust</v>
      </c>
      <c r="C61" t="s">
        <v>216</v>
      </c>
      <c r="D61" t="s">
        <v>347</v>
      </c>
      <c r="E61">
        <v>13.76</v>
      </c>
      <c r="F61">
        <v>6.6860465116279078E-2</v>
      </c>
      <c r="G61" t="s">
        <v>234</v>
      </c>
      <c r="H61">
        <v>0</v>
      </c>
      <c r="I61">
        <v>0</v>
      </c>
      <c r="J61">
        <v>0.89590142223066604</v>
      </c>
      <c r="K61">
        <v>3283.064476</v>
      </c>
      <c r="L61">
        <v>70.594428149486092</v>
      </c>
      <c r="M61">
        <v>4.7603688747644313</v>
      </c>
      <c r="N61">
        <v>1.000060623693422</v>
      </c>
      <c r="O61">
        <v>15.26</v>
      </c>
      <c r="P61">
        <v>10.34</v>
      </c>
    </row>
    <row r="62" spans="1:16" hidden="1" x14ac:dyDescent="0.25">
      <c r="A62" s="1" t="s">
        <v>75</v>
      </c>
      <c r="B62" t="str">
        <f>HYPERLINK("https://www.suredividend.com/sure-analysis-research-database/","Duke Realty Corp")</f>
        <v>Duke Realty Corp</v>
      </c>
      <c r="C62" t="s">
        <v>216</v>
      </c>
      <c r="D62" t="s">
        <v>324</v>
      </c>
      <c r="E62">
        <v>48.2</v>
      </c>
      <c r="F62">
        <v>2.3062576092641E-2</v>
      </c>
      <c r="G62" t="s">
        <v>226</v>
      </c>
      <c r="H62" t="s">
        <v>217</v>
      </c>
      <c r="I62" t="s">
        <v>217</v>
      </c>
      <c r="J62">
        <v>1.1116161676653209</v>
      </c>
      <c r="K62">
        <v>18556.648911</v>
      </c>
      <c r="L62">
        <v>19.579666928549798</v>
      </c>
      <c r="M62">
        <v>0.4555803965841479</v>
      </c>
      <c r="N62">
        <v>0.7911466839138791</v>
      </c>
      <c r="O62">
        <v>65.349999999999994</v>
      </c>
      <c r="P62">
        <v>46.65</v>
      </c>
    </row>
    <row r="63" spans="1:16" hidden="1" x14ac:dyDescent="0.25">
      <c r="A63" s="1" t="s">
        <v>76</v>
      </c>
      <c r="B63" t="str">
        <f>HYPERLINK("https://www.suredividend.com/sure-analysis-research-database/","Diamondrock Hospitality Co.")</f>
        <v>Diamondrock Hospitality Co.</v>
      </c>
      <c r="C63" t="s">
        <v>216</v>
      </c>
      <c r="D63" t="s">
        <v>314</v>
      </c>
      <c r="E63">
        <v>9.3699999999999992</v>
      </c>
      <c r="F63">
        <v>1.2740502313128999E-2</v>
      </c>
      <c r="G63" t="s">
        <v>252</v>
      </c>
      <c r="H63" t="s">
        <v>217</v>
      </c>
      <c r="I63" t="s">
        <v>217</v>
      </c>
      <c r="J63">
        <v>0.119378506674027</v>
      </c>
      <c r="K63">
        <v>1964.2068360000001</v>
      </c>
      <c r="L63">
        <v>23.410448206738732</v>
      </c>
      <c r="M63">
        <v>0.30399416010702068</v>
      </c>
      <c r="N63">
        <v>1.3048859295174431</v>
      </c>
      <c r="O63">
        <v>9.8699999999999992</v>
      </c>
      <c r="P63">
        <v>7.04</v>
      </c>
    </row>
    <row r="64" spans="1:16" hidden="1" x14ac:dyDescent="0.25">
      <c r="A64" s="1" t="s">
        <v>77</v>
      </c>
      <c r="B64" t="str">
        <f>HYPERLINK("https://www.suredividend.com/sure-analysis-DX/","Dynex Capital, Inc.")</f>
        <v>Dynex Capital, Inc.</v>
      </c>
      <c r="C64" t="s">
        <v>216</v>
      </c>
      <c r="D64" t="s">
        <v>368</v>
      </c>
      <c r="E64">
        <v>12.81</v>
      </c>
      <c r="F64">
        <v>0.1217798594847775</v>
      </c>
      <c r="G64" t="s">
        <v>231</v>
      </c>
      <c r="H64">
        <v>0</v>
      </c>
      <c r="I64">
        <v>0</v>
      </c>
      <c r="J64">
        <v>1.4696326689332671</v>
      </c>
      <c r="K64">
        <v>725.62460199999998</v>
      </c>
      <c r="L64">
        <v>140.6249228837209</v>
      </c>
      <c r="M64">
        <v>15.08863109787749</v>
      </c>
      <c r="N64">
        <v>1.3031004671577009</v>
      </c>
      <c r="O64">
        <v>13.31</v>
      </c>
      <c r="P64">
        <v>9.36</v>
      </c>
    </row>
    <row r="65" spans="1:16" hidden="1" x14ac:dyDescent="0.25">
      <c r="A65" s="1" t="s">
        <v>78</v>
      </c>
      <c r="B65" t="str">
        <f>HYPERLINK("https://www.suredividend.com/sure-analysis-EARN/","Ellington Residential Mortgage REIT")</f>
        <v>Ellington Residential Mortgage REIT</v>
      </c>
      <c r="C65" t="s">
        <v>216</v>
      </c>
      <c r="D65" t="s">
        <v>367</v>
      </c>
      <c r="E65">
        <v>6.12</v>
      </c>
      <c r="F65">
        <v>0.15686274509803921</v>
      </c>
      <c r="G65" t="s">
        <v>253</v>
      </c>
      <c r="H65">
        <v>0</v>
      </c>
      <c r="I65">
        <v>0</v>
      </c>
      <c r="J65">
        <v>0.89665380705608211</v>
      </c>
      <c r="K65">
        <v>99.931563999999995</v>
      </c>
      <c r="L65">
        <v>0</v>
      </c>
      <c r="M65" t="s">
        <v>217</v>
      </c>
      <c r="N65">
        <v>0.9648637515211631</v>
      </c>
      <c r="O65">
        <v>7.09</v>
      </c>
      <c r="P65">
        <v>4.93</v>
      </c>
    </row>
    <row r="66" spans="1:16" hidden="1" x14ac:dyDescent="0.25">
      <c r="A66" s="1" t="s">
        <v>79</v>
      </c>
      <c r="B66" t="str">
        <f>HYPERLINK("https://www.suredividend.com/sure-analysis-research-database/","Endeavor Group Holdings Inc")</f>
        <v>Endeavor Group Holdings Inc</v>
      </c>
      <c r="C66" t="s">
        <v>217</v>
      </c>
      <c r="D66" t="s">
        <v>348</v>
      </c>
      <c r="E66">
        <v>23.55</v>
      </c>
      <c r="F66">
        <v>5.0889548901010004E-3</v>
      </c>
      <c r="G66" t="s">
        <v>230</v>
      </c>
      <c r="H66" t="s">
        <v>217</v>
      </c>
      <c r="I66" t="s">
        <v>217</v>
      </c>
      <c r="J66">
        <v>0.119844887661901</v>
      </c>
      <c r="K66">
        <v>7076.1389849999996</v>
      </c>
      <c r="L66">
        <v>52.1005395874596</v>
      </c>
      <c r="M66">
        <v>0.19308021211841631</v>
      </c>
      <c r="N66">
        <v>0.60400628541152301</v>
      </c>
      <c r="O66">
        <v>26.12</v>
      </c>
      <c r="P66">
        <v>17.600000000000001</v>
      </c>
    </row>
    <row r="67" spans="1:16" hidden="1" x14ac:dyDescent="0.25">
      <c r="A67" s="1" t="s">
        <v>80</v>
      </c>
      <c r="B67" t="str">
        <f>HYPERLINK("https://www.suredividend.com/sure-analysis-EGP/","Eastgroup Properties, Inc.")</f>
        <v>Eastgroup Properties, Inc.</v>
      </c>
      <c r="C67" t="s">
        <v>216</v>
      </c>
      <c r="D67" t="s">
        <v>324</v>
      </c>
      <c r="E67">
        <v>180.62</v>
      </c>
      <c r="F67">
        <v>2.8125346030339941E-2</v>
      </c>
      <c r="G67" t="s">
        <v>227</v>
      </c>
      <c r="H67">
        <v>1.6000000000000011E-2</v>
      </c>
      <c r="I67">
        <v>0.120196586414042</v>
      </c>
      <c r="J67">
        <v>4.9862566676846747</v>
      </c>
      <c r="K67">
        <v>8368.2006409999995</v>
      </c>
      <c r="L67">
        <v>47.625880818749387</v>
      </c>
      <c r="M67">
        <v>1.262343460173335</v>
      </c>
      <c r="N67">
        <v>0.98261535162460312</v>
      </c>
      <c r="O67">
        <v>186.13</v>
      </c>
      <c r="P67">
        <v>148</v>
      </c>
    </row>
    <row r="68" spans="1:16" hidden="1" x14ac:dyDescent="0.25">
      <c r="A68" s="1" t="s">
        <v>81</v>
      </c>
      <c r="B68" t="str">
        <f>HYPERLINK("https://www.suredividend.com/sure-analysis-ELS/","Equity Lifestyle Properties Inc.")</f>
        <v>Equity Lifestyle Properties Inc.</v>
      </c>
      <c r="C68" t="s">
        <v>216</v>
      </c>
      <c r="D68" t="s">
        <v>318</v>
      </c>
      <c r="E68">
        <v>70.3</v>
      </c>
      <c r="F68">
        <v>2.5462304409672828E-2</v>
      </c>
      <c r="G68" t="s">
        <v>227</v>
      </c>
      <c r="H68">
        <v>9.1463414634146201E-2</v>
      </c>
      <c r="I68">
        <v>-6.0844752783447358E-2</v>
      </c>
      <c r="J68">
        <v>1.7723751314538461</v>
      </c>
      <c r="K68">
        <v>13103.408638000001</v>
      </c>
      <c r="L68">
        <v>44.374260946923897</v>
      </c>
      <c r="M68">
        <v>1.173758365201222</v>
      </c>
      <c r="N68">
        <v>0.82672429625035104</v>
      </c>
      <c r="O68">
        <v>73.58</v>
      </c>
      <c r="P68">
        <v>60.09</v>
      </c>
    </row>
    <row r="69" spans="1:16" hidden="1" x14ac:dyDescent="0.25">
      <c r="A69" s="1" t="s">
        <v>82</v>
      </c>
      <c r="B69" t="str">
        <f>HYPERLINK("https://www.suredividend.com/sure-analysis-EPR/","EPR Properties")</f>
        <v>EPR Properties</v>
      </c>
      <c r="C69" t="s">
        <v>216</v>
      </c>
      <c r="D69" t="s">
        <v>349</v>
      </c>
      <c r="E69">
        <v>47.51</v>
      </c>
      <c r="F69">
        <v>6.9459061250263104E-2</v>
      </c>
      <c r="G69" t="s">
        <v>232</v>
      </c>
      <c r="H69">
        <v>0</v>
      </c>
      <c r="I69">
        <v>0</v>
      </c>
      <c r="J69">
        <v>3.188147163368718</v>
      </c>
      <c r="K69">
        <v>3578.9014090000001</v>
      </c>
      <c r="L69">
        <v>24.563664879923682</v>
      </c>
      <c r="M69">
        <v>1.651889721952704</v>
      </c>
      <c r="N69">
        <v>1.0424991833802231</v>
      </c>
      <c r="O69">
        <v>49.06</v>
      </c>
      <c r="P69">
        <v>31.8</v>
      </c>
    </row>
    <row r="70" spans="1:16" hidden="1" x14ac:dyDescent="0.25">
      <c r="A70" s="1" t="s">
        <v>83</v>
      </c>
      <c r="B70" t="str">
        <f>HYPERLINK("https://www.suredividend.com/sure-analysis-EPRT/","Essential Properties Realty Trust Inc")</f>
        <v>Essential Properties Realty Trust Inc</v>
      </c>
      <c r="C70" t="s">
        <v>216</v>
      </c>
      <c r="D70" t="s">
        <v>350</v>
      </c>
      <c r="E70">
        <v>25.74</v>
      </c>
      <c r="F70">
        <v>4.4289044289044288E-2</v>
      </c>
      <c r="G70" t="s">
        <v>227</v>
      </c>
      <c r="H70">
        <v>3.6363636363636383E-2</v>
      </c>
      <c r="I70">
        <v>6.2980048262344601E-2</v>
      </c>
      <c r="J70">
        <v>1.1005382002654489</v>
      </c>
      <c r="K70">
        <v>4284.3857029999999</v>
      </c>
      <c r="L70">
        <v>24.223634025035619</v>
      </c>
      <c r="M70">
        <v>0.93265949175038043</v>
      </c>
      <c r="N70">
        <v>0.82100678891961809</v>
      </c>
      <c r="O70">
        <v>26.39</v>
      </c>
      <c r="P70">
        <v>20.27</v>
      </c>
    </row>
    <row r="71" spans="1:16" hidden="1" x14ac:dyDescent="0.25">
      <c r="A71" s="1" t="s">
        <v>84</v>
      </c>
      <c r="B71" t="str">
        <f>HYPERLINK("https://www.suredividend.com/sure-analysis-research-database/","Equity Commonwealth")</f>
        <v>Equity Commonwealth</v>
      </c>
      <c r="C71" t="s">
        <v>216</v>
      </c>
      <c r="D71" t="s">
        <v>317</v>
      </c>
      <c r="E71">
        <v>19.47</v>
      </c>
      <c r="F71">
        <v>0</v>
      </c>
      <c r="G71" t="s">
        <v>254</v>
      </c>
      <c r="H71" t="s">
        <v>217</v>
      </c>
      <c r="I71" t="s">
        <v>217</v>
      </c>
      <c r="J71">
        <v>0</v>
      </c>
      <c r="K71">
        <v>2077.683536</v>
      </c>
      <c r="L71">
        <v>26.808127991793761</v>
      </c>
      <c r="M71">
        <v>0</v>
      </c>
      <c r="N71">
        <v>0.39665124016792902</v>
      </c>
      <c r="O71">
        <v>22.08</v>
      </c>
      <c r="P71">
        <v>18.100000000000001</v>
      </c>
    </row>
    <row r="72" spans="1:16" hidden="1" x14ac:dyDescent="0.25">
      <c r="A72" s="1" t="s">
        <v>85</v>
      </c>
      <c r="B72" t="str">
        <f>HYPERLINK("https://www.suredividend.com/sure-analysis-EQIX/","Equinix Inc")</f>
        <v>Equinix Inc</v>
      </c>
      <c r="C72" t="s">
        <v>216</v>
      </c>
      <c r="D72" t="s">
        <v>338</v>
      </c>
      <c r="E72">
        <v>815.02</v>
      </c>
      <c r="F72">
        <v>2.090746239356089E-2</v>
      </c>
      <c r="G72" t="s">
        <v>255</v>
      </c>
      <c r="H72">
        <v>0.37419354838709662</v>
      </c>
      <c r="I72">
        <v>0.1160789018779169</v>
      </c>
      <c r="J72">
        <v>14.28322105439381</v>
      </c>
      <c r="K72">
        <v>76516.868228000007</v>
      </c>
      <c r="L72">
        <v>87.912731930425238</v>
      </c>
      <c r="M72">
        <v>1.5341805643817199</v>
      </c>
      <c r="N72">
        <v>1.0494682309586509</v>
      </c>
      <c r="O72">
        <v>824.86</v>
      </c>
      <c r="P72">
        <v>640.02</v>
      </c>
    </row>
    <row r="73" spans="1:16" hidden="1" x14ac:dyDescent="0.25">
      <c r="A73" s="1" t="s">
        <v>86</v>
      </c>
      <c r="B73" t="str">
        <f>HYPERLINK("https://www.suredividend.com/sure-analysis-EQR/","Equity Residential Properties Trust")</f>
        <v>Equity Residential Properties Trust</v>
      </c>
      <c r="C73" t="s">
        <v>216</v>
      </c>
      <c r="D73" t="s">
        <v>318</v>
      </c>
      <c r="E73">
        <v>62.16</v>
      </c>
      <c r="F73">
        <v>4.2631917631917628E-2</v>
      </c>
      <c r="G73" t="s">
        <v>227</v>
      </c>
      <c r="H73">
        <v>6.0000000000000053E-2</v>
      </c>
      <c r="I73">
        <v>3.1440080019653482E-2</v>
      </c>
      <c r="J73">
        <v>2.6077966104141219</v>
      </c>
      <c r="K73">
        <v>23603.701896999999</v>
      </c>
      <c r="L73">
        <v>34.727873129903067</v>
      </c>
      <c r="M73">
        <v>1.498733684146047</v>
      </c>
      <c r="N73">
        <v>0.9418050584709301</v>
      </c>
      <c r="O73">
        <v>67.959999999999994</v>
      </c>
      <c r="P73">
        <v>52.01</v>
      </c>
    </row>
    <row r="74" spans="1:16" hidden="1" x14ac:dyDescent="0.25">
      <c r="A74" s="1" t="s">
        <v>87</v>
      </c>
      <c r="B74" t="str">
        <f>HYPERLINK("https://www.suredividend.com/sure-analysis-ESRT/","Empire State Realty Trust Inc")</f>
        <v>Empire State Realty Trust Inc</v>
      </c>
      <c r="C74" t="s">
        <v>216</v>
      </c>
      <c r="D74" t="s">
        <v>317</v>
      </c>
      <c r="E74">
        <v>10.25</v>
      </c>
      <c r="F74">
        <v>1.3658536585365861E-2</v>
      </c>
      <c r="G74" t="s">
        <v>230</v>
      </c>
      <c r="H74" t="s">
        <v>217</v>
      </c>
      <c r="I74" t="s">
        <v>217</v>
      </c>
      <c r="J74">
        <v>0.13916908847673601</v>
      </c>
      <c r="K74">
        <v>1655.3147509999999</v>
      </c>
      <c r="L74">
        <v>31.470460474533731</v>
      </c>
      <c r="M74">
        <v>0.70394076113675264</v>
      </c>
      <c r="N74">
        <v>1.274495747053132</v>
      </c>
      <c r="O74">
        <v>10.25</v>
      </c>
      <c r="P74">
        <v>5.32</v>
      </c>
    </row>
    <row r="75" spans="1:16" hidden="1" x14ac:dyDescent="0.25">
      <c r="A75" s="1" t="s">
        <v>88</v>
      </c>
      <c r="B75" t="str">
        <f>HYPERLINK("https://www.suredividend.com/sure-analysis-ESS/","Essex Property Trust, Inc.")</f>
        <v>Essex Property Trust, Inc.</v>
      </c>
      <c r="C75" t="s">
        <v>216</v>
      </c>
      <c r="D75" t="s">
        <v>318</v>
      </c>
      <c r="E75">
        <v>249.08</v>
      </c>
      <c r="F75">
        <v>3.7096515175847118E-2</v>
      </c>
      <c r="G75" t="s">
        <v>227</v>
      </c>
      <c r="H75">
        <v>5.0000000000000037E-2</v>
      </c>
      <c r="I75">
        <v>3.4464219527427398E-2</v>
      </c>
      <c r="J75">
        <v>9.1037752772001781</v>
      </c>
      <c r="K75">
        <v>15987.101164</v>
      </c>
      <c r="L75">
        <v>30.416917011485939</v>
      </c>
      <c r="M75">
        <v>1.1156587349510021</v>
      </c>
      <c r="N75">
        <v>1.046992671190986</v>
      </c>
      <c r="O75">
        <v>251.77</v>
      </c>
      <c r="P75">
        <v>187.07</v>
      </c>
    </row>
    <row r="76" spans="1:16" hidden="1" x14ac:dyDescent="0.25">
      <c r="A76" s="1" t="s">
        <v>89</v>
      </c>
      <c r="B76" t="str">
        <f>HYPERLINK("https://www.suredividend.com/sure-analysis-EXR/","Extra Space Storage Inc.")</f>
        <v>Extra Space Storage Inc.</v>
      </c>
      <c r="C76" t="s">
        <v>216</v>
      </c>
      <c r="D76" t="s">
        <v>322</v>
      </c>
      <c r="E76">
        <v>152.32</v>
      </c>
      <c r="F76">
        <v>4.2542016806722691E-2</v>
      </c>
      <c r="G76" t="s">
        <v>230</v>
      </c>
      <c r="H76">
        <v>0</v>
      </c>
      <c r="I76">
        <v>0.1247461131420948</v>
      </c>
      <c r="J76">
        <v>6.3667309878936171</v>
      </c>
      <c r="K76">
        <v>32181.837846999999</v>
      </c>
      <c r="L76">
        <v>40.731141529520158</v>
      </c>
      <c r="M76">
        <v>1.253293501553862</v>
      </c>
      <c r="N76">
        <v>1.0597277817513899</v>
      </c>
      <c r="O76">
        <v>164.99</v>
      </c>
      <c r="P76">
        <v>100.07</v>
      </c>
    </row>
    <row r="77" spans="1:16" hidden="1" x14ac:dyDescent="0.25">
      <c r="A77" s="1" t="s">
        <v>90</v>
      </c>
      <c r="B77" t="str">
        <f>HYPERLINK("https://www.suredividend.com/sure-analysis-FCPT/","Four Corners Property Trust Inc")</f>
        <v>Four Corners Property Trust Inc</v>
      </c>
      <c r="C77" t="s">
        <v>216</v>
      </c>
      <c r="D77" t="s">
        <v>351</v>
      </c>
      <c r="E77">
        <v>25.18</v>
      </c>
      <c r="F77">
        <v>5.480540111199364E-2</v>
      </c>
      <c r="G77" t="s">
        <v>227</v>
      </c>
      <c r="H77">
        <v>1.4705882352941121E-2</v>
      </c>
      <c r="I77">
        <v>3.7137289336648172E-2</v>
      </c>
      <c r="J77">
        <v>1.336630369218331</v>
      </c>
      <c r="K77">
        <v>2280.4316100000001</v>
      </c>
      <c r="L77">
        <v>24.317081757109801</v>
      </c>
      <c r="M77">
        <v>1.2376207122391949</v>
      </c>
      <c r="N77">
        <v>0.77146912444133409</v>
      </c>
      <c r="O77">
        <v>27.73</v>
      </c>
      <c r="P77">
        <v>20.23</v>
      </c>
    </row>
    <row r="78" spans="1:16" x14ac:dyDescent="0.25">
      <c r="A78" s="1" t="s">
        <v>91</v>
      </c>
      <c r="B78" t="str">
        <f>HYPERLINK("https://www.suredividend.com/sure-analysis-research-database/","Farmland Partners Inc")</f>
        <v>Farmland Partners Inc</v>
      </c>
      <c r="C78" t="s">
        <v>216</v>
      </c>
      <c r="D78" t="s">
        <v>323</v>
      </c>
      <c r="E78">
        <v>11.35</v>
      </c>
      <c r="F78">
        <v>2.0730679345362001E-2</v>
      </c>
      <c r="G78" t="s">
        <v>232</v>
      </c>
      <c r="H78">
        <v>0</v>
      </c>
      <c r="I78">
        <v>3.7137289336648172E-2</v>
      </c>
      <c r="J78">
        <v>0.23529321056986</v>
      </c>
      <c r="K78">
        <v>546.91052100000002</v>
      </c>
      <c r="L78">
        <v>0</v>
      </c>
      <c r="M78" t="s">
        <v>217</v>
      </c>
      <c r="N78">
        <v>0.81307635478008511</v>
      </c>
      <c r="O78">
        <v>13.15</v>
      </c>
      <c r="P78">
        <v>9.09</v>
      </c>
    </row>
    <row r="79" spans="1:16" hidden="1" x14ac:dyDescent="0.25">
      <c r="A79" s="1" t="s">
        <v>92</v>
      </c>
      <c r="B79" t="str">
        <f>HYPERLINK("https://www.suredividend.com/sure-analysis-FR/","First Industrial Realty Trust, Inc.")</f>
        <v>First Industrial Realty Trust, Inc.</v>
      </c>
      <c r="C79" t="s">
        <v>216</v>
      </c>
      <c r="D79" t="s">
        <v>324</v>
      </c>
      <c r="E79">
        <v>53.26</v>
      </c>
      <c r="F79">
        <v>2.403304543747653E-2</v>
      </c>
      <c r="G79" t="s">
        <v>232</v>
      </c>
      <c r="H79">
        <v>8.4745762711864403E-2</v>
      </c>
      <c r="I79">
        <v>6.8278353688437932E-2</v>
      </c>
      <c r="J79">
        <v>1.2680346295841911</v>
      </c>
      <c r="K79">
        <v>7044.9650620000002</v>
      </c>
      <c r="L79">
        <v>26.218603808619989</v>
      </c>
      <c r="M79">
        <v>0.62773991563573817</v>
      </c>
      <c r="N79">
        <v>1.0143319830207089</v>
      </c>
      <c r="O79">
        <v>54.53</v>
      </c>
      <c r="P79">
        <v>40.200000000000003</v>
      </c>
    </row>
    <row r="80" spans="1:16" hidden="1" x14ac:dyDescent="0.25">
      <c r="A80" s="1" t="s">
        <v>93</v>
      </c>
      <c r="B80" t="str">
        <f>HYPERLINK("https://www.suredividend.com/sure-analysis-research-database/","First Real Estate Investment Trust of New Jersey Inc.")</f>
        <v>First Real Estate Investment Trust of New Jersey Inc.</v>
      </c>
      <c r="C80" t="s">
        <v>216</v>
      </c>
      <c r="D80" t="s">
        <v>352</v>
      </c>
      <c r="E80">
        <v>15.75</v>
      </c>
      <c r="F80">
        <v>0</v>
      </c>
      <c r="G80" t="s">
        <v>256</v>
      </c>
      <c r="H80" t="s">
        <v>217</v>
      </c>
      <c r="I80" t="s">
        <v>217</v>
      </c>
      <c r="J80">
        <v>0.20000000298023199</v>
      </c>
      <c r="K80">
        <v>117.27108200000001</v>
      </c>
      <c r="L80">
        <v>0</v>
      </c>
      <c r="M80" t="s">
        <v>217</v>
      </c>
      <c r="O80">
        <v>19.440000000000001</v>
      </c>
      <c r="P80">
        <v>13.38</v>
      </c>
    </row>
    <row r="81" spans="1:16" hidden="1" x14ac:dyDescent="0.25">
      <c r="A81" s="1" t="s">
        <v>94</v>
      </c>
      <c r="B81" t="str">
        <f>HYPERLINK("https://www.suredividend.com/sure-analysis-FRT/","Federal Realty Investment Trust.")</f>
        <v>Federal Realty Investment Trust.</v>
      </c>
      <c r="C81" t="s">
        <v>216</v>
      </c>
      <c r="D81" t="s">
        <v>321</v>
      </c>
      <c r="E81">
        <v>102.9</v>
      </c>
      <c r="F81">
        <v>4.23712342079689E-2</v>
      </c>
      <c r="G81" t="s">
        <v>232</v>
      </c>
      <c r="H81">
        <v>9.2592592592593004E-3</v>
      </c>
      <c r="I81">
        <v>1.3363517982360131E-2</v>
      </c>
      <c r="J81">
        <v>4.2703788077896849</v>
      </c>
      <c r="K81">
        <v>8388.7434539999995</v>
      </c>
      <c r="L81">
        <v>0</v>
      </c>
      <c r="M81" t="s">
        <v>217</v>
      </c>
      <c r="N81">
        <v>0.99145459853797002</v>
      </c>
      <c r="O81">
        <v>110.15</v>
      </c>
      <c r="P81">
        <v>82.49</v>
      </c>
    </row>
    <row r="82" spans="1:16" hidden="1" x14ac:dyDescent="0.25">
      <c r="A82" s="1" t="s">
        <v>95</v>
      </c>
      <c r="B82" t="str">
        <f>HYPERLINK("https://www.suredividend.com/sure-analysis-research-database/","Franklin Street Properties Corp.")</f>
        <v>Franklin Street Properties Corp.</v>
      </c>
      <c r="C82" t="s">
        <v>216</v>
      </c>
      <c r="D82" t="s">
        <v>317</v>
      </c>
      <c r="E82">
        <v>2.64</v>
      </c>
      <c r="F82">
        <v>1.4947164282293E-2</v>
      </c>
      <c r="G82" t="s">
        <v>257</v>
      </c>
      <c r="H82">
        <v>0</v>
      </c>
      <c r="I82">
        <v>-0.35560598502274582</v>
      </c>
      <c r="J82">
        <v>3.9460513705252998E-2</v>
      </c>
      <c r="K82">
        <v>273.05613199999999</v>
      </c>
      <c r="L82" t="s">
        <v>217</v>
      </c>
      <c r="M82" t="s">
        <v>217</v>
      </c>
      <c r="N82">
        <v>1.462923683250881</v>
      </c>
      <c r="O82">
        <v>3.11</v>
      </c>
      <c r="P82">
        <v>1.1100000000000001</v>
      </c>
    </row>
    <row r="83" spans="1:16" hidden="1" x14ac:dyDescent="0.25">
      <c r="A83" s="1" t="s">
        <v>96</v>
      </c>
      <c r="B83" t="str">
        <f>HYPERLINK("https://www.suredividend.com/sure-analysis-research-database/","Geo Group, Inc.")</f>
        <v>Geo Group, Inc.</v>
      </c>
      <c r="C83" t="s">
        <v>216</v>
      </c>
      <c r="D83" t="s">
        <v>342</v>
      </c>
      <c r="E83">
        <v>10.72</v>
      </c>
      <c r="F83">
        <v>0</v>
      </c>
      <c r="G83" t="s">
        <v>258</v>
      </c>
      <c r="H83" t="s">
        <v>217</v>
      </c>
      <c r="I83" t="s">
        <v>217</v>
      </c>
      <c r="J83">
        <v>0</v>
      </c>
      <c r="K83">
        <v>1352.0783960000001</v>
      </c>
      <c r="L83">
        <v>13.17969348773736</v>
      </c>
      <c r="M83">
        <v>0</v>
      </c>
      <c r="N83">
        <v>0.86917197865249307</v>
      </c>
      <c r="O83">
        <v>12.42</v>
      </c>
      <c r="P83">
        <v>6.94</v>
      </c>
    </row>
    <row r="84" spans="1:16" hidden="1" x14ac:dyDescent="0.25">
      <c r="A84" s="1" t="s">
        <v>97</v>
      </c>
      <c r="B84" t="str">
        <f>HYPERLINK("https://www.suredividend.com/sure-analysis-GLPI/","Gaming and Leisure Properties Inc")</f>
        <v>Gaming and Leisure Properties Inc</v>
      </c>
      <c r="C84" t="s">
        <v>216</v>
      </c>
      <c r="D84" t="s">
        <v>314</v>
      </c>
      <c r="E84">
        <v>46.93</v>
      </c>
      <c r="F84">
        <v>6.2220328148305977E-2</v>
      </c>
      <c r="G84" t="s">
        <v>259</v>
      </c>
      <c r="H84">
        <v>1.92</v>
      </c>
      <c r="I84">
        <v>8.4281584386185493E-3</v>
      </c>
      <c r="J84">
        <v>2.772553096788485</v>
      </c>
      <c r="K84">
        <v>12531.049617000001</v>
      </c>
      <c r="L84">
        <v>17.486250953151099</v>
      </c>
      <c r="M84">
        <v>1.0155872149408369</v>
      </c>
      <c r="N84">
        <v>0.77651159520796309</v>
      </c>
      <c r="O84">
        <v>50</v>
      </c>
      <c r="P84">
        <v>42.2</v>
      </c>
    </row>
    <row r="85" spans="1:16" hidden="1" x14ac:dyDescent="0.25">
      <c r="A85" s="1" t="s">
        <v>98</v>
      </c>
      <c r="B85" t="str">
        <f>HYPERLINK("https://www.suredividend.com/sure-analysis-GMRE/","Global Medical REIT Inc")</f>
        <v>Global Medical REIT Inc</v>
      </c>
      <c r="C85" t="s">
        <v>216</v>
      </c>
      <c r="D85" t="s">
        <v>316</v>
      </c>
      <c r="E85">
        <v>10.7</v>
      </c>
      <c r="F85">
        <v>7.8504672897196259E-2</v>
      </c>
      <c r="G85" t="s">
        <v>260</v>
      </c>
      <c r="H85">
        <v>0</v>
      </c>
      <c r="I85">
        <v>9.805797673485328E-3</v>
      </c>
      <c r="J85">
        <v>0.81492650379654707</v>
      </c>
      <c r="K85">
        <v>701.54489000000001</v>
      </c>
      <c r="L85">
        <v>0</v>
      </c>
      <c r="M85" t="s">
        <v>217</v>
      </c>
      <c r="N85">
        <v>1.21404234154827</v>
      </c>
      <c r="O85">
        <v>11.46</v>
      </c>
      <c r="P85">
        <v>7.55</v>
      </c>
    </row>
    <row r="86" spans="1:16" hidden="1" x14ac:dyDescent="0.25">
      <c r="A86" s="1" t="s">
        <v>99</v>
      </c>
      <c r="B86" t="str">
        <f>HYPERLINK("https://www.suredividend.com/sure-analysis-GNL/","Global Net Lease Inc")</f>
        <v>Global Net Lease Inc</v>
      </c>
      <c r="C86" t="s">
        <v>216</v>
      </c>
      <c r="D86" t="s">
        <v>353</v>
      </c>
      <c r="E86">
        <v>9.31</v>
      </c>
      <c r="F86">
        <v>0.15252416756176149</v>
      </c>
      <c r="G86" t="s">
        <v>232</v>
      </c>
      <c r="H86">
        <v>-0.1150000000000001</v>
      </c>
      <c r="I86">
        <v>0.14805047057174581</v>
      </c>
      <c r="J86">
        <v>1.4221098423255549</v>
      </c>
      <c r="K86">
        <v>2144.454358</v>
      </c>
      <c r="L86" t="s">
        <v>217</v>
      </c>
      <c r="M86" t="s">
        <v>217</v>
      </c>
      <c r="N86">
        <v>1.4046090878700299</v>
      </c>
      <c r="O86">
        <v>13.19</v>
      </c>
      <c r="P86">
        <v>7.29</v>
      </c>
    </row>
    <row r="87" spans="1:16" hidden="1" x14ac:dyDescent="0.25">
      <c r="A87" s="1" t="s">
        <v>100</v>
      </c>
      <c r="B87" t="str">
        <f>HYPERLINK("https://www.suredividend.com/sure-analysis-GOOD/","Gladstone Commercial Corp")</f>
        <v>Gladstone Commercial Corp</v>
      </c>
      <c r="C87" t="s">
        <v>216</v>
      </c>
      <c r="D87" t="s">
        <v>354</v>
      </c>
      <c r="E87">
        <v>13.47</v>
      </c>
      <c r="F87">
        <v>8.9086859688195977E-2</v>
      </c>
      <c r="G87" t="s">
        <v>261</v>
      </c>
      <c r="H87">
        <v>0</v>
      </c>
      <c r="I87">
        <v>-4.4258393394558837E-2</v>
      </c>
      <c r="J87">
        <v>1.114150026945862</v>
      </c>
      <c r="K87">
        <v>538.11060499999996</v>
      </c>
      <c r="L87" t="s">
        <v>217</v>
      </c>
      <c r="M87" t="s">
        <v>217</v>
      </c>
      <c r="N87">
        <v>1.0972529607958981</v>
      </c>
      <c r="O87">
        <v>14.98</v>
      </c>
      <c r="P87">
        <v>9.7100000000000009</v>
      </c>
    </row>
    <row r="88" spans="1:16" hidden="1" x14ac:dyDescent="0.25">
      <c r="A88" s="1" t="s">
        <v>101</v>
      </c>
      <c r="B88" t="str">
        <f>HYPERLINK("https://www.suredividend.com/sure-analysis-research-database/","Getty Realty Corp.")</f>
        <v>Getty Realty Corp.</v>
      </c>
      <c r="C88" t="s">
        <v>216</v>
      </c>
      <c r="D88" t="s">
        <v>353</v>
      </c>
      <c r="E88">
        <v>28.81</v>
      </c>
      <c r="F88">
        <v>5.9092576709894998E-2</v>
      </c>
      <c r="G88" t="s">
        <v>252</v>
      </c>
      <c r="H88">
        <v>4.6511627906976827E-2</v>
      </c>
      <c r="I88">
        <v>5.1547496797280427E-2</v>
      </c>
      <c r="J88">
        <v>1.702457135012079</v>
      </c>
      <c r="K88">
        <v>1518.3378499999999</v>
      </c>
      <c r="L88">
        <v>22.05604081420686</v>
      </c>
      <c r="M88">
        <v>1.2074164078099849</v>
      </c>
      <c r="N88">
        <v>0.72938784594031103</v>
      </c>
      <c r="O88">
        <v>34.590000000000003</v>
      </c>
      <c r="P88">
        <v>25.56</v>
      </c>
    </row>
    <row r="89" spans="1:16" hidden="1" x14ac:dyDescent="0.25">
      <c r="A89" s="1" t="s">
        <v>102</v>
      </c>
      <c r="B89" t="str">
        <f>HYPERLINK("https://www.suredividend.com/sure-analysis-HASI/","Hannon Armstrong Sustainable Infrastructure capital Inc")</f>
        <v>Hannon Armstrong Sustainable Infrastructure capital Inc</v>
      </c>
      <c r="C89" t="s">
        <v>216</v>
      </c>
      <c r="D89" t="s">
        <v>355</v>
      </c>
      <c r="E89">
        <v>25.07</v>
      </c>
      <c r="F89">
        <v>6.3023534104507381E-2</v>
      </c>
      <c r="G89" t="s">
        <v>227</v>
      </c>
      <c r="H89">
        <v>5.3333333333333448E-2</v>
      </c>
      <c r="I89">
        <v>3.3499944682456873E-2</v>
      </c>
      <c r="J89">
        <v>1.5418592405318441</v>
      </c>
      <c r="K89">
        <v>2790.1725940000001</v>
      </c>
      <c r="L89">
        <v>71.277879534806488</v>
      </c>
      <c r="M89">
        <v>3.9273032107280801</v>
      </c>
      <c r="N89">
        <v>2.185298385380936</v>
      </c>
      <c r="O89">
        <v>37.200000000000003</v>
      </c>
      <c r="P89">
        <v>13.04</v>
      </c>
    </row>
    <row r="90" spans="1:16" hidden="1" x14ac:dyDescent="0.25">
      <c r="A90" s="1" t="s">
        <v>103</v>
      </c>
      <c r="B90" t="str">
        <f>HYPERLINK("https://www.suredividend.com/sure-analysis-research-database/","Howard Hughes Corporation")</f>
        <v>Howard Hughes Corporation</v>
      </c>
      <c r="C90" t="s">
        <v>216</v>
      </c>
      <c r="D90" t="s">
        <v>356</v>
      </c>
      <c r="E90">
        <v>78.760000000000005</v>
      </c>
      <c r="F90">
        <v>0</v>
      </c>
      <c r="H90" t="s">
        <v>217</v>
      </c>
      <c r="I90" t="s">
        <v>217</v>
      </c>
      <c r="J90">
        <v>0</v>
      </c>
      <c r="K90">
        <v>3940.0900900000001</v>
      </c>
      <c r="L90">
        <v>33.121412335342427</v>
      </c>
      <c r="M90">
        <v>0</v>
      </c>
      <c r="N90">
        <v>1.3010589754102111</v>
      </c>
      <c r="O90">
        <v>89.58</v>
      </c>
      <c r="P90">
        <v>50.9</v>
      </c>
    </row>
    <row r="91" spans="1:16" hidden="1" x14ac:dyDescent="0.25">
      <c r="A91" s="1" t="s">
        <v>104</v>
      </c>
      <c r="B91" t="str">
        <f>HYPERLINK("https://www.suredividend.com/sure-analysis-HIW/","Highwoods Properties, Inc.")</f>
        <v>Highwoods Properties, Inc.</v>
      </c>
      <c r="C91" t="s">
        <v>216</v>
      </c>
      <c r="D91" t="s">
        <v>317</v>
      </c>
      <c r="E91">
        <v>23.22</v>
      </c>
      <c r="F91">
        <v>8.6132644272179162E-2</v>
      </c>
      <c r="G91" t="s">
        <v>262</v>
      </c>
      <c r="H91">
        <v>0</v>
      </c>
      <c r="I91">
        <v>1.0311459317936089E-2</v>
      </c>
      <c r="J91">
        <v>1.92724372896243</v>
      </c>
      <c r="K91">
        <v>2454.1975200000002</v>
      </c>
      <c r="L91">
        <v>18.074409317955851</v>
      </c>
      <c r="M91">
        <v>1.5295585150495481</v>
      </c>
      <c r="N91">
        <v>1.5131977803411161</v>
      </c>
      <c r="O91">
        <v>29.11</v>
      </c>
      <c r="P91">
        <v>16.600000000000001</v>
      </c>
    </row>
    <row r="92" spans="1:16" hidden="1" x14ac:dyDescent="0.25">
      <c r="A92" s="1" t="s">
        <v>105</v>
      </c>
      <c r="B92" t="str">
        <f>HYPERLINK("https://www.suredividend.com/sure-analysis-research-database/","Hudson Pacific Properties Inc")</f>
        <v>Hudson Pacific Properties Inc</v>
      </c>
      <c r="C92" t="s">
        <v>216</v>
      </c>
      <c r="D92" t="s">
        <v>357</v>
      </c>
      <c r="E92">
        <v>8.7899999999999991</v>
      </c>
      <c r="F92">
        <v>4.1933592527547997E-2</v>
      </c>
      <c r="G92" t="s">
        <v>263</v>
      </c>
      <c r="H92" t="s">
        <v>217</v>
      </c>
      <c r="I92" t="s">
        <v>217</v>
      </c>
      <c r="J92">
        <v>0.36859627831715203</v>
      </c>
      <c r="K92">
        <v>1238.8424010000001</v>
      </c>
      <c r="L92" t="s">
        <v>217</v>
      </c>
      <c r="M92" t="s">
        <v>217</v>
      </c>
      <c r="N92">
        <v>2.13104291723729</v>
      </c>
      <c r="O92">
        <v>11.48</v>
      </c>
      <c r="P92">
        <v>3.98</v>
      </c>
    </row>
    <row r="93" spans="1:16" hidden="1" x14ac:dyDescent="0.25">
      <c r="A93" s="1" t="s">
        <v>106</v>
      </c>
      <c r="B93" t="str">
        <f>HYPERLINK("https://www.suredividend.com/sure-analysis-HR/","Healthcare Realty Trust Inc")</f>
        <v>Healthcare Realty Trust Inc</v>
      </c>
      <c r="C93" t="s">
        <v>216</v>
      </c>
      <c r="D93" t="s">
        <v>372</v>
      </c>
      <c r="E93">
        <v>17.52</v>
      </c>
      <c r="F93">
        <v>7.0776255707762553E-2</v>
      </c>
      <c r="G93" t="s">
        <v>219</v>
      </c>
      <c r="H93">
        <v>0</v>
      </c>
      <c r="I93">
        <v>-6.3296226677710399E-3</v>
      </c>
      <c r="J93">
        <v>1.2051351639150969</v>
      </c>
      <c r="K93">
        <v>6672.9138469999998</v>
      </c>
      <c r="L93" t="s">
        <v>217</v>
      </c>
      <c r="M93" t="s">
        <v>217</v>
      </c>
      <c r="N93">
        <v>0.95782358649834709</v>
      </c>
      <c r="O93">
        <v>20.84</v>
      </c>
      <c r="P93">
        <v>13.63</v>
      </c>
    </row>
    <row r="94" spans="1:16" hidden="1" x14ac:dyDescent="0.25">
      <c r="A94" s="1" t="s">
        <v>107</v>
      </c>
      <c r="B94" t="str">
        <f>HYPERLINK("https://www.suredividend.com/sure-analysis-research-database/","Host Hotels &amp; Resorts Inc")</f>
        <v>Host Hotels &amp; Resorts Inc</v>
      </c>
      <c r="C94" t="s">
        <v>216</v>
      </c>
      <c r="D94" t="s">
        <v>314</v>
      </c>
      <c r="E94">
        <v>19.75</v>
      </c>
      <c r="F94">
        <v>3.2109890782256012E-2</v>
      </c>
      <c r="G94" t="s">
        <v>232</v>
      </c>
      <c r="H94" t="s">
        <v>217</v>
      </c>
      <c r="I94" t="s">
        <v>217</v>
      </c>
      <c r="J94">
        <v>0.63417034294957209</v>
      </c>
      <c r="K94">
        <v>13931.65</v>
      </c>
      <c r="L94">
        <v>18.452516556291389</v>
      </c>
      <c r="M94">
        <v>0.59827390844299255</v>
      </c>
      <c r="N94">
        <v>1.1940199366661151</v>
      </c>
      <c r="O94">
        <v>20.39</v>
      </c>
      <c r="P94">
        <v>13.67</v>
      </c>
    </row>
    <row r="95" spans="1:16" hidden="1" x14ac:dyDescent="0.25">
      <c r="A95" s="1" t="s">
        <v>108</v>
      </c>
      <c r="B95" t="str">
        <f>HYPERLINK("https://www.suredividend.com/sure-analysis-research-database/","Hersha Hospitality Trust")</f>
        <v>Hersha Hospitality Trust</v>
      </c>
      <c r="C95" t="s">
        <v>216</v>
      </c>
      <c r="D95" t="s">
        <v>314</v>
      </c>
      <c r="E95">
        <v>9.99</v>
      </c>
      <c r="F95">
        <v>2.4724789090696E-2</v>
      </c>
      <c r="G95" t="s">
        <v>264</v>
      </c>
      <c r="H95" t="s">
        <v>217</v>
      </c>
      <c r="I95" t="s">
        <v>217</v>
      </c>
      <c r="J95">
        <v>0.247000643016062</v>
      </c>
      <c r="K95">
        <v>402.55869799999999</v>
      </c>
      <c r="L95">
        <v>46.581659146031008</v>
      </c>
      <c r="M95">
        <v>1.1790006826542341</v>
      </c>
      <c r="N95">
        <v>1.0036172274430799</v>
      </c>
      <c r="O95">
        <v>10.039999999999999</v>
      </c>
      <c r="P95">
        <v>5.56</v>
      </c>
    </row>
    <row r="96" spans="1:16" hidden="1" x14ac:dyDescent="0.25">
      <c r="A96" s="1" t="s">
        <v>109</v>
      </c>
      <c r="B96" t="str">
        <f>HYPERLINK("https://www.suredividend.com/sure-analysis-IIPR/","Innovative Industrial Properties Inc")</f>
        <v>Innovative Industrial Properties Inc</v>
      </c>
      <c r="C96" t="s">
        <v>216</v>
      </c>
      <c r="D96" t="s">
        <v>358</v>
      </c>
      <c r="E96">
        <v>93.21</v>
      </c>
      <c r="F96">
        <v>7.8103207810320791E-2</v>
      </c>
      <c r="G96" t="s">
        <v>227</v>
      </c>
      <c r="H96">
        <v>1.111111111111107E-2</v>
      </c>
      <c r="I96">
        <v>0.32242720460880808</v>
      </c>
      <c r="J96">
        <v>7.0014785499980183</v>
      </c>
      <c r="K96">
        <v>2613.5925539999998</v>
      </c>
      <c r="L96">
        <v>16.007303961414792</v>
      </c>
      <c r="M96">
        <v>1.209236364421074</v>
      </c>
      <c r="N96">
        <v>1.557018472149732</v>
      </c>
      <c r="O96">
        <v>105.67</v>
      </c>
      <c r="P96">
        <v>59.34</v>
      </c>
    </row>
    <row r="97" spans="1:16" hidden="1" x14ac:dyDescent="0.25">
      <c r="A97" s="1" t="s">
        <v>110</v>
      </c>
      <c r="B97" t="str">
        <f>HYPERLINK("https://www.suredividend.com/sure-analysis-ILPT/","Industrial Logistics Properties Trust")</f>
        <v>Industrial Logistics Properties Trust</v>
      </c>
      <c r="C97" t="s">
        <v>216</v>
      </c>
      <c r="D97" t="s">
        <v>324</v>
      </c>
      <c r="E97">
        <v>4.28</v>
      </c>
      <c r="F97">
        <v>9.3457943925233638E-3</v>
      </c>
      <c r="G97" t="s">
        <v>250</v>
      </c>
      <c r="H97">
        <v>0</v>
      </c>
      <c r="I97">
        <v>-0.50306771631207348</v>
      </c>
      <c r="J97">
        <v>3.9669791957800002E-2</v>
      </c>
      <c r="K97">
        <v>281.81156199999998</v>
      </c>
      <c r="L97" t="s">
        <v>217</v>
      </c>
      <c r="M97" t="s">
        <v>217</v>
      </c>
      <c r="N97">
        <v>2.0531542034782362</v>
      </c>
      <c r="O97">
        <v>4.88</v>
      </c>
      <c r="P97">
        <v>1.63</v>
      </c>
    </row>
    <row r="98" spans="1:16" hidden="1" x14ac:dyDescent="0.25">
      <c r="A98" s="1" t="s">
        <v>111</v>
      </c>
      <c r="B98" t="str">
        <f>HYPERLINK("https://www.suredividend.com/sure-analysis-research-database/","INDUS Realty Trust Inc")</f>
        <v>INDUS Realty Trust Inc</v>
      </c>
      <c r="C98" t="s">
        <v>217</v>
      </c>
      <c r="D98" t="s">
        <v>359</v>
      </c>
      <c r="E98">
        <v>66.989999999999995</v>
      </c>
      <c r="F98">
        <v>0</v>
      </c>
      <c r="G98" t="s">
        <v>265</v>
      </c>
      <c r="H98" t="s">
        <v>217</v>
      </c>
      <c r="I98" t="s">
        <v>217</v>
      </c>
      <c r="J98">
        <v>0.7000000178813931</v>
      </c>
      <c r="K98">
        <v>0</v>
      </c>
      <c r="L98">
        <v>0</v>
      </c>
      <c r="M98">
        <v>112.90322869054729</v>
      </c>
    </row>
    <row r="99" spans="1:16" hidden="1" x14ac:dyDescent="0.25">
      <c r="A99" s="1" t="s">
        <v>112</v>
      </c>
      <c r="B99" t="str">
        <f>HYPERLINK("https://www.suredividend.com/sure-analysis-research-database/","Summit Hotel Properties Inc")</f>
        <v>Summit Hotel Properties Inc</v>
      </c>
      <c r="C99" t="s">
        <v>216</v>
      </c>
      <c r="D99" t="s">
        <v>314</v>
      </c>
      <c r="E99">
        <v>6.55</v>
      </c>
      <c r="F99">
        <v>3.3145156485145003E-2</v>
      </c>
      <c r="G99" t="s">
        <v>219</v>
      </c>
      <c r="H99" t="s">
        <v>217</v>
      </c>
      <c r="I99" t="s">
        <v>217</v>
      </c>
      <c r="J99">
        <v>0.217100774977699</v>
      </c>
      <c r="K99">
        <v>704.64050499999996</v>
      </c>
      <c r="L99" t="s">
        <v>217</v>
      </c>
      <c r="M99" t="s">
        <v>217</v>
      </c>
      <c r="N99">
        <v>1.5375032026117821</v>
      </c>
      <c r="O99">
        <v>8.51</v>
      </c>
      <c r="P99">
        <v>5.26</v>
      </c>
    </row>
    <row r="100" spans="1:16" hidden="1" x14ac:dyDescent="0.25">
      <c r="A100" s="1" t="s">
        <v>113</v>
      </c>
      <c r="B100" t="str">
        <f>HYPERLINK("https://www.suredividend.com/sure-analysis-INVH/","Invitation Homes Inc")</f>
        <v>Invitation Homes Inc</v>
      </c>
      <c r="C100" t="s">
        <v>216</v>
      </c>
      <c r="D100" t="s">
        <v>360</v>
      </c>
      <c r="E100">
        <v>33.799999999999997</v>
      </c>
      <c r="F100">
        <v>3.3136094674556221E-2</v>
      </c>
      <c r="G100" t="s">
        <v>251</v>
      </c>
      <c r="H100">
        <v>7.6923076923077094E-2</v>
      </c>
      <c r="I100">
        <v>0.16585069464845931</v>
      </c>
      <c r="J100">
        <v>1.2994548938376269</v>
      </c>
      <c r="K100">
        <v>20684.188478</v>
      </c>
      <c r="L100">
        <v>42.227107412745589</v>
      </c>
      <c r="M100">
        <v>1.625944561858893</v>
      </c>
      <c r="N100">
        <v>1.103356840187611</v>
      </c>
      <c r="O100">
        <v>35.67</v>
      </c>
      <c r="P100">
        <v>27.67</v>
      </c>
    </row>
    <row r="101" spans="1:16" hidden="1" x14ac:dyDescent="0.25">
      <c r="A101" s="1" t="s">
        <v>362</v>
      </c>
      <c r="B101" t="s">
        <v>361</v>
      </c>
      <c r="C101" t="s">
        <v>216</v>
      </c>
      <c r="D101" t="s">
        <v>318</v>
      </c>
      <c r="E101">
        <v>70.42</v>
      </c>
      <c r="F101">
        <v>3.9123063311340002E-2</v>
      </c>
      <c r="G101" t="s">
        <v>266</v>
      </c>
      <c r="H101" t="s">
        <v>217</v>
      </c>
      <c r="I101" t="s">
        <v>217</v>
      </c>
      <c r="J101">
        <v>2.7550461183846018</v>
      </c>
      <c r="K101">
        <v>913.76259600000003</v>
      </c>
      <c r="L101">
        <v>17.865069921013529</v>
      </c>
      <c r="M101">
        <v>0.73272503148526646</v>
      </c>
      <c r="N101">
        <v>0.92030564961623507</v>
      </c>
      <c r="O101">
        <v>81.900000000000006</v>
      </c>
      <c r="P101">
        <v>43.43</v>
      </c>
    </row>
    <row r="102" spans="1:16" hidden="1" x14ac:dyDescent="0.25">
      <c r="A102" s="1" t="s">
        <v>115</v>
      </c>
      <c r="B102" t="str">
        <f>HYPERLINK("https://www.suredividend.com/sure-analysis-IRM/","Iron Mountain Inc.")</f>
        <v>Iron Mountain Inc.</v>
      </c>
      <c r="C102" t="s">
        <v>216</v>
      </c>
      <c r="D102" t="s">
        <v>325</v>
      </c>
      <c r="E102">
        <v>67.23</v>
      </c>
      <c r="F102">
        <v>3.8673211363974412E-2</v>
      </c>
      <c r="G102" t="s">
        <v>224</v>
      </c>
      <c r="H102">
        <v>5.0929668552950558E-2</v>
      </c>
      <c r="I102">
        <v>1.245196889366262E-2</v>
      </c>
      <c r="J102">
        <v>2.4996405253798808</v>
      </c>
      <c r="K102">
        <v>19630.458656999999</v>
      </c>
      <c r="L102">
        <v>70.565186461865864</v>
      </c>
      <c r="M102">
        <v>2.6367516090505081</v>
      </c>
      <c r="N102">
        <v>1.033901234009877</v>
      </c>
      <c r="O102">
        <v>70.66</v>
      </c>
      <c r="P102">
        <v>47.45</v>
      </c>
    </row>
    <row r="103" spans="1:16" hidden="1" x14ac:dyDescent="0.25">
      <c r="A103" s="1" t="s">
        <v>116</v>
      </c>
      <c r="B103" t="str">
        <f>HYPERLINK("https://www.suredividend.com/sure-analysis-IRT/","Independence Realty Trust Inc")</f>
        <v>Independence Realty Trust Inc</v>
      </c>
      <c r="C103" t="s">
        <v>216</v>
      </c>
      <c r="D103" t="s">
        <v>318</v>
      </c>
      <c r="E103">
        <v>15.21</v>
      </c>
      <c r="F103">
        <v>4.2077580539119003E-2</v>
      </c>
      <c r="G103" t="s">
        <v>251</v>
      </c>
      <c r="H103">
        <v>0.14285714285714279</v>
      </c>
      <c r="I103">
        <v>-2.328131613882611E-2</v>
      </c>
      <c r="J103">
        <v>0.61068858244992408</v>
      </c>
      <c r="K103">
        <v>3417.8485909999999</v>
      </c>
      <c r="L103">
        <v>60.048641748480271</v>
      </c>
      <c r="M103">
        <v>2.4185686433660361</v>
      </c>
      <c r="N103">
        <v>1.238347353617087</v>
      </c>
      <c r="O103">
        <v>18.920000000000002</v>
      </c>
      <c r="P103">
        <v>11.49</v>
      </c>
    </row>
    <row r="104" spans="1:16" hidden="1" x14ac:dyDescent="0.25">
      <c r="A104" s="1" t="s">
        <v>117</v>
      </c>
      <c r="B104" t="str">
        <f>HYPERLINK("https://www.suredividend.com/sure-analysis-research-database/","Invesco Mortgage Capital Inc")</f>
        <v>Invesco Mortgage Capital Inc</v>
      </c>
      <c r="C104" t="s">
        <v>216</v>
      </c>
      <c r="D104" t="s">
        <v>368</v>
      </c>
      <c r="E104">
        <v>9.17</v>
      </c>
      <c r="F104">
        <v>0.163983791193964</v>
      </c>
      <c r="G104" t="s">
        <v>267</v>
      </c>
      <c r="H104">
        <v>-0.38461538461538458</v>
      </c>
      <c r="I104">
        <v>-2.328131613882611E-2</v>
      </c>
      <c r="J104">
        <v>1.503731365248651</v>
      </c>
      <c r="K104">
        <v>444.38394</v>
      </c>
      <c r="L104" t="s">
        <v>217</v>
      </c>
      <c r="M104" t="s">
        <v>217</v>
      </c>
      <c r="N104">
        <v>1.654692420483131</v>
      </c>
      <c r="O104">
        <v>13.28</v>
      </c>
      <c r="P104">
        <v>6.08</v>
      </c>
    </row>
    <row r="105" spans="1:16" hidden="1" x14ac:dyDescent="0.25">
      <c r="A105" s="1" t="s">
        <v>118</v>
      </c>
      <c r="B105" t="str">
        <f>HYPERLINK("https://www.suredividend.com/sure-analysis-research-database/","InvenTrust Properties Corp")</f>
        <v>InvenTrust Properties Corp</v>
      </c>
      <c r="C105" t="s">
        <v>217</v>
      </c>
      <c r="D105" t="s">
        <v>321</v>
      </c>
      <c r="E105">
        <v>25.41</v>
      </c>
      <c r="F105">
        <v>3.3481440370974003E-2</v>
      </c>
      <c r="G105" t="s">
        <v>268</v>
      </c>
      <c r="H105" t="s">
        <v>217</v>
      </c>
      <c r="I105" t="s">
        <v>217</v>
      </c>
      <c r="J105">
        <v>0.85076339982644911</v>
      </c>
      <c r="K105">
        <v>1715.9712219999999</v>
      </c>
      <c r="L105">
        <v>0</v>
      </c>
      <c r="M105" t="s">
        <v>217</v>
      </c>
      <c r="N105">
        <v>0.97022248504043807</v>
      </c>
      <c r="O105">
        <v>27.02</v>
      </c>
      <c r="P105">
        <v>20.18</v>
      </c>
    </row>
    <row r="106" spans="1:16" hidden="1" x14ac:dyDescent="0.25">
      <c r="A106" s="1" t="s">
        <v>119</v>
      </c>
      <c r="B106" t="str">
        <f>HYPERLINK("https://www.suredividend.com/sure-analysis-research-database/","JBG SMITH Properties")</f>
        <v>JBG SMITH Properties</v>
      </c>
      <c r="C106" t="s">
        <v>216</v>
      </c>
      <c r="D106" t="s">
        <v>363</v>
      </c>
      <c r="E106">
        <v>17.260000000000002</v>
      </c>
      <c r="F106">
        <v>3.8501349832493002E-2</v>
      </c>
      <c r="G106" t="s">
        <v>269</v>
      </c>
      <c r="H106" t="s">
        <v>217</v>
      </c>
      <c r="I106" t="s">
        <v>217</v>
      </c>
      <c r="J106">
        <v>0.6645332981088431</v>
      </c>
      <c r="K106">
        <v>1651.7863150000001</v>
      </c>
      <c r="L106" t="s">
        <v>217</v>
      </c>
      <c r="M106" t="s">
        <v>217</v>
      </c>
      <c r="N106">
        <v>1.5236375293719659</v>
      </c>
      <c r="O106">
        <v>19.96</v>
      </c>
      <c r="P106">
        <v>12.43</v>
      </c>
    </row>
    <row r="107" spans="1:16" hidden="1" x14ac:dyDescent="0.25">
      <c r="A107" s="1" t="s">
        <v>120</v>
      </c>
      <c r="B107" t="str">
        <f>HYPERLINK("https://www.suredividend.com/sure-analysis-KIM/","Kimco Realty Corporation")</f>
        <v>Kimco Realty Corporation</v>
      </c>
      <c r="C107" t="s">
        <v>216</v>
      </c>
      <c r="D107" t="s">
        <v>321</v>
      </c>
      <c r="E107">
        <v>20.62</v>
      </c>
      <c r="F107">
        <v>4.6556741028128033E-2</v>
      </c>
      <c r="G107" t="s">
        <v>218</v>
      </c>
      <c r="H107">
        <v>4.3478260869565188E-2</v>
      </c>
      <c r="I107">
        <v>-3.035973390442093E-2</v>
      </c>
      <c r="J107">
        <v>0.69180327890646909</v>
      </c>
      <c r="K107">
        <v>12781.805385</v>
      </c>
      <c r="L107">
        <v>29.245970976444081</v>
      </c>
      <c r="M107">
        <v>0.97947512233678191</v>
      </c>
      <c r="N107">
        <v>1.1734311263042001</v>
      </c>
      <c r="O107">
        <v>22.84</v>
      </c>
      <c r="P107">
        <v>16.149999999999999</v>
      </c>
    </row>
    <row r="108" spans="1:16" hidden="1" x14ac:dyDescent="0.25">
      <c r="A108" s="1" t="s">
        <v>121</v>
      </c>
      <c r="B108" t="str">
        <f>HYPERLINK("https://www.suredividend.com/sure-analysis-KRC/","Kilroy Realty Corp.")</f>
        <v>Kilroy Realty Corp.</v>
      </c>
      <c r="C108" t="s">
        <v>216</v>
      </c>
      <c r="D108" t="s">
        <v>364</v>
      </c>
      <c r="E108">
        <v>40.409999999999997</v>
      </c>
      <c r="F108">
        <v>5.3452115812917603E-2</v>
      </c>
      <c r="G108" t="s">
        <v>270</v>
      </c>
      <c r="H108">
        <v>0</v>
      </c>
      <c r="I108">
        <v>3.4847780707965237E-2</v>
      </c>
      <c r="J108">
        <v>2.1106605749446601</v>
      </c>
      <c r="K108">
        <v>4737.6505390000002</v>
      </c>
      <c r="L108">
        <v>21.900007575335941</v>
      </c>
      <c r="M108">
        <v>1.147098138556881</v>
      </c>
      <c r="N108">
        <v>1.590957415605657</v>
      </c>
      <c r="O108">
        <v>42.8</v>
      </c>
      <c r="P108">
        <v>24.75</v>
      </c>
    </row>
    <row r="109" spans="1:16" hidden="1" x14ac:dyDescent="0.25">
      <c r="A109" s="1" t="s">
        <v>122</v>
      </c>
      <c r="B109" t="str">
        <f>HYPERLINK("https://www.suredividend.com/sure-analysis-KREF/","KKR Real Estate Finance Trust Inc")</f>
        <v>KKR Real Estate Finance Trust Inc</v>
      </c>
      <c r="C109" t="s">
        <v>216</v>
      </c>
      <c r="D109" t="s">
        <v>368</v>
      </c>
      <c r="E109">
        <v>12.86</v>
      </c>
      <c r="F109">
        <v>0.13374805598755829</v>
      </c>
      <c r="G109" t="s">
        <v>227</v>
      </c>
      <c r="H109">
        <v>0</v>
      </c>
      <c r="I109">
        <v>0</v>
      </c>
      <c r="J109">
        <v>1.636725059385217</v>
      </c>
      <c r="K109">
        <v>891.37624000000005</v>
      </c>
      <c r="L109" t="s">
        <v>217</v>
      </c>
      <c r="M109" t="s">
        <v>217</v>
      </c>
      <c r="N109">
        <v>1.5098668969065621</v>
      </c>
      <c r="O109">
        <v>14.27</v>
      </c>
      <c r="P109">
        <v>8.77</v>
      </c>
    </row>
    <row r="110" spans="1:16" hidden="1" x14ac:dyDescent="0.25">
      <c r="A110" s="1" t="s">
        <v>123</v>
      </c>
      <c r="B110" t="str">
        <f>HYPERLINK("https://www.suredividend.com/sure-analysis-KRG/","Kite Realty Group Trust")</f>
        <v>Kite Realty Group Trust</v>
      </c>
      <c r="C110" t="s">
        <v>216</v>
      </c>
      <c r="D110" t="s">
        <v>321</v>
      </c>
      <c r="E110">
        <v>22.18</v>
      </c>
      <c r="F110">
        <v>4.5085662759242563E-2</v>
      </c>
      <c r="G110" t="s">
        <v>227</v>
      </c>
      <c r="H110">
        <v>4.1666666666666741E-2</v>
      </c>
      <c r="I110">
        <v>-4.6678789421978228E-2</v>
      </c>
      <c r="J110">
        <v>0.9539907688686331</v>
      </c>
      <c r="K110">
        <v>4866.0113119999996</v>
      </c>
      <c r="L110">
        <v>126.74214862344699</v>
      </c>
      <c r="M110">
        <v>5.4576130942141479</v>
      </c>
      <c r="N110">
        <v>1.147669289124597</v>
      </c>
      <c r="O110">
        <v>23.71</v>
      </c>
      <c r="P110">
        <v>17.940000000000001</v>
      </c>
    </row>
    <row r="111" spans="1:16" hidden="1" x14ac:dyDescent="0.25">
      <c r="A111" s="1" t="s">
        <v>124</v>
      </c>
      <c r="B111" t="str">
        <f>HYPERLINK("https://www.suredividend.com/sure-analysis-LADR/","Ladder Capital Corp")</f>
        <v>Ladder Capital Corp</v>
      </c>
      <c r="C111" t="s">
        <v>216</v>
      </c>
      <c r="D111" t="s">
        <v>368</v>
      </c>
      <c r="E111">
        <v>11.28</v>
      </c>
      <c r="F111">
        <v>8.1560283687943269E-2</v>
      </c>
      <c r="G111" t="s">
        <v>232</v>
      </c>
      <c r="H111">
        <v>0</v>
      </c>
      <c r="I111">
        <v>-7.5195820517296119E-2</v>
      </c>
      <c r="J111">
        <v>0.8918610021666461</v>
      </c>
      <c r="K111">
        <v>1431.563852</v>
      </c>
      <c r="L111">
        <v>10.121064533808431</v>
      </c>
      <c r="M111">
        <v>0.7892575240412798</v>
      </c>
      <c r="N111">
        <v>1.3190394714733471</v>
      </c>
      <c r="O111">
        <v>11.77</v>
      </c>
      <c r="P111">
        <v>8.02</v>
      </c>
    </row>
    <row r="112" spans="1:16" hidden="1" x14ac:dyDescent="0.25">
      <c r="A112" s="1" t="s">
        <v>125</v>
      </c>
      <c r="B112" t="str">
        <f>HYPERLINK("https://www.suredividend.com/sure-analysis-LAMR/","Lamar Advertising Co")</f>
        <v>Lamar Advertising Co</v>
      </c>
      <c r="C112" t="s">
        <v>216</v>
      </c>
      <c r="D112" t="s">
        <v>365</v>
      </c>
      <c r="E112">
        <v>106.42</v>
      </c>
      <c r="F112">
        <v>4.6983649689907911E-2</v>
      </c>
      <c r="G112" t="s">
        <v>230</v>
      </c>
      <c r="H112">
        <v>4.1666666666666741E-2</v>
      </c>
      <c r="I112">
        <v>5.4211515856875003E-2</v>
      </c>
      <c r="J112">
        <v>4.8314992736816649</v>
      </c>
      <c r="K112">
        <v>9320.0588480000006</v>
      </c>
      <c r="L112">
        <v>22.59868396939013</v>
      </c>
      <c r="M112">
        <v>1.1959156618023921</v>
      </c>
      <c r="N112">
        <v>1.3898123363602159</v>
      </c>
      <c r="O112">
        <v>110.51</v>
      </c>
      <c r="P112">
        <v>75.48</v>
      </c>
    </row>
    <row r="113" spans="1:16" hidden="1" x14ac:dyDescent="0.25">
      <c r="A113" s="1" t="s">
        <v>126</v>
      </c>
      <c r="B113" t="str">
        <f>HYPERLINK("https://www.suredividend.com/sure-analysis-research-database/","Life Storage Inc")</f>
        <v>Life Storage Inc</v>
      </c>
      <c r="C113" t="s">
        <v>216</v>
      </c>
      <c r="D113" t="s">
        <v>322</v>
      </c>
      <c r="E113">
        <v>133.1</v>
      </c>
      <c r="F113">
        <v>3.2499886804601003E-2</v>
      </c>
      <c r="G113" t="s">
        <v>271</v>
      </c>
      <c r="H113" t="s">
        <v>217</v>
      </c>
      <c r="I113" t="s">
        <v>217</v>
      </c>
      <c r="J113">
        <v>4.3257349336924102</v>
      </c>
      <c r="K113">
        <v>11325.443329</v>
      </c>
      <c r="L113">
        <v>30.930228312682129</v>
      </c>
      <c r="M113">
        <v>1.0083298213735219</v>
      </c>
      <c r="O113">
        <v>144.47999999999999</v>
      </c>
      <c r="P113">
        <v>91.54</v>
      </c>
    </row>
    <row r="114" spans="1:16" hidden="1" x14ac:dyDescent="0.25">
      <c r="A114" s="1" t="s">
        <v>127</v>
      </c>
      <c r="B114" t="str">
        <f>HYPERLINK("https://www.suredividend.com/sure-analysis-LTC/","LTC Properties, Inc.")</f>
        <v>LTC Properties, Inc.</v>
      </c>
      <c r="C114" t="s">
        <v>216</v>
      </c>
      <c r="D114" t="s">
        <v>366</v>
      </c>
      <c r="E114">
        <v>32.950000000000003</v>
      </c>
      <c r="F114">
        <v>6.9195751138087999E-2</v>
      </c>
      <c r="G114" t="s">
        <v>261</v>
      </c>
      <c r="H114">
        <v>0</v>
      </c>
      <c r="I114">
        <v>0</v>
      </c>
      <c r="J114">
        <v>2.2089293382232329</v>
      </c>
      <c r="K114">
        <v>1364.5152840000001</v>
      </c>
      <c r="L114">
        <v>17.282846341447971</v>
      </c>
      <c r="M114">
        <v>1.1504840303246</v>
      </c>
      <c r="N114">
        <v>0.63584689174716602</v>
      </c>
      <c r="O114">
        <v>36.57</v>
      </c>
      <c r="P114">
        <v>29.64</v>
      </c>
    </row>
    <row r="115" spans="1:16" hidden="1" x14ac:dyDescent="0.25">
      <c r="A115" s="1" t="s">
        <v>128</v>
      </c>
      <c r="B115" t="str">
        <f>HYPERLINK("https://www.suredividend.com/sure-analysis-LXP/","LXP Industrial Trust")</f>
        <v>LXP Industrial Trust</v>
      </c>
      <c r="C115" t="s">
        <v>216</v>
      </c>
      <c r="D115" t="s">
        <v>359</v>
      </c>
      <c r="E115">
        <v>9.5399999999999991</v>
      </c>
      <c r="F115">
        <v>5.4507337526205457E-2</v>
      </c>
      <c r="G115" t="s">
        <v>232</v>
      </c>
      <c r="H115">
        <v>4.0000000000000042E-2</v>
      </c>
      <c r="I115">
        <v>4.8682202157017462E-2</v>
      </c>
      <c r="J115">
        <v>0.49518554906779799</v>
      </c>
      <c r="K115">
        <v>2791.7338450000002</v>
      </c>
      <c r="L115">
        <v>58.461957269700328</v>
      </c>
      <c r="M115">
        <v>3.079512121068396</v>
      </c>
      <c r="N115">
        <v>1.0712339723884079</v>
      </c>
      <c r="O115">
        <v>11.31</v>
      </c>
      <c r="P115">
        <v>7.65</v>
      </c>
    </row>
    <row r="116" spans="1:16" hidden="1" x14ac:dyDescent="0.25">
      <c r="A116" s="1" t="s">
        <v>129</v>
      </c>
      <c r="B116" t="str">
        <f>HYPERLINK("https://www.suredividend.com/sure-analysis-MAA/","Mid-America Apartment Communities, Inc.")</f>
        <v>Mid-America Apartment Communities, Inc.</v>
      </c>
      <c r="C116" t="s">
        <v>216</v>
      </c>
      <c r="D116" t="s">
        <v>318</v>
      </c>
      <c r="E116">
        <v>134.03</v>
      </c>
      <c r="F116">
        <v>4.3870775199582178E-2</v>
      </c>
      <c r="G116" t="s">
        <v>235</v>
      </c>
      <c r="H116">
        <v>0.3835294117647059</v>
      </c>
      <c r="I116">
        <v>8.8953212241389856E-2</v>
      </c>
      <c r="J116">
        <v>5.582310518810794</v>
      </c>
      <c r="K116">
        <v>15639.625759</v>
      </c>
      <c r="L116">
        <v>26.85324583332045</v>
      </c>
      <c r="M116">
        <v>1.1142336364891809</v>
      </c>
      <c r="N116">
        <v>1.0003599695080421</v>
      </c>
      <c r="O116">
        <v>169.44</v>
      </c>
      <c r="P116">
        <v>114.28</v>
      </c>
    </row>
    <row r="117" spans="1:16" hidden="1" x14ac:dyDescent="0.25">
      <c r="A117" s="1" t="s">
        <v>130</v>
      </c>
      <c r="B117" t="str">
        <f>HYPERLINK("https://www.suredividend.com/sure-analysis-MAC/","Macerich Co.")</f>
        <v>Macerich Co.</v>
      </c>
      <c r="C117" t="s">
        <v>216</v>
      </c>
      <c r="D117" t="s">
        <v>321</v>
      </c>
      <c r="E117">
        <v>15.69</v>
      </c>
      <c r="F117">
        <v>4.3339706819630341E-2</v>
      </c>
      <c r="G117" t="s">
        <v>269</v>
      </c>
      <c r="H117">
        <v>0</v>
      </c>
      <c r="I117">
        <v>-0.25684820418238441</v>
      </c>
      <c r="J117">
        <v>0.66412132740563901</v>
      </c>
      <c r="K117">
        <v>3380.3818970000002</v>
      </c>
      <c r="L117" t="s">
        <v>217</v>
      </c>
      <c r="M117" t="s">
        <v>217</v>
      </c>
      <c r="N117">
        <v>1.8381866962169651</v>
      </c>
      <c r="O117">
        <v>16.54</v>
      </c>
      <c r="P117">
        <v>8.36</v>
      </c>
    </row>
    <row r="118" spans="1:16" hidden="1" x14ac:dyDescent="0.25">
      <c r="A118" s="1" t="s">
        <v>131</v>
      </c>
      <c r="B118" t="str">
        <f>HYPERLINK("https://www.suredividend.com/sure-analysis-research-database/","Medalist Diversified REIT Inc")</f>
        <v>Medalist Diversified REIT Inc</v>
      </c>
      <c r="C118" t="s">
        <v>216</v>
      </c>
      <c r="D118" t="s">
        <v>370</v>
      </c>
      <c r="E118">
        <v>4.92</v>
      </c>
      <c r="F118">
        <v>3.2303583904713003E-2</v>
      </c>
      <c r="G118" t="s">
        <v>272</v>
      </c>
      <c r="H118" t="s">
        <v>217</v>
      </c>
      <c r="I118" t="s">
        <v>217</v>
      </c>
      <c r="J118">
        <v>0.15893363281119199</v>
      </c>
      <c r="K118">
        <v>10.916544999999999</v>
      </c>
      <c r="L118">
        <v>0</v>
      </c>
      <c r="M118" t="s">
        <v>217</v>
      </c>
      <c r="O118">
        <v>9</v>
      </c>
      <c r="P118">
        <v>4.12</v>
      </c>
    </row>
    <row r="119" spans="1:16" hidden="1" x14ac:dyDescent="0.25">
      <c r="A119" s="1" t="s">
        <v>132</v>
      </c>
      <c r="B119" t="str">
        <f>HYPERLINK("https://www.suredividend.com/sure-analysis-research-database/","MFA Financial Inc")</f>
        <v>MFA Financial Inc</v>
      </c>
      <c r="C119" t="s">
        <v>216</v>
      </c>
      <c r="D119" t="s">
        <v>367</v>
      </c>
      <c r="E119">
        <v>11.56</v>
      </c>
      <c r="F119">
        <v>0.11546661972583</v>
      </c>
      <c r="G119" t="s">
        <v>235</v>
      </c>
      <c r="H119" t="s">
        <v>217</v>
      </c>
      <c r="I119" t="s">
        <v>217</v>
      </c>
      <c r="J119">
        <v>1.3347941240305989</v>
      </c>
      <c r="K119">
        <v>1178.1466129999999</v>
      </c>
      <c r="L119" t="s">
        <v>217</v>
      </c>
      <c r="M119" t="s">
        <v>217</v>
      </c>
      <c r="N119">
        <v>1.450756474221758</v>
      </c>
      <c r="O119">
        <v>11.7</v>
      </c>
      <c r="P119">
        <v>7.56</v>
      </c>
    </row>
    <row r="120" spans="1:16" hidden="1" x14ac:dyDescent="0.25">
      <c r="A120" s="1" t="s">
        <v>133</v>
      </c>
      <c r="B120" t="str">
        <f>HYPERLINK("https://www.suredividend.com/sure-analysis-research-database/","MGM Growth Properties LLC")</f>
        <v>MGM Growth Properties LLC</v>
      </c>
      <c r="C120" t="s">
        <v>216</v>
      </c>
      <c r="D120" t="s">
        <v>369</v>
      </c>
      <c r="E120">
        <v>41.64</v>
      </c>
      <c r="F120">
        <v>4.9212831491678002E-2</v>
      </c>
      <c r="G120" t="s">
        <v>273</v>
      </c>
      <c r="H120" t="s">
        <v>217</v>
      </c>
      <c r="I120" t="s">
        <v>217</v>
      </c>
      <c r="J120">
        <v>2.0492223033135009</v>
      </c>
      <c r="K120">
        <v>6527.2062459999997</v>
      </c>
      <c r="L120">
        <v>30.312150232802221</v>
      </c>
      <c r="M120">
        <v>1.484943698053262</v>
      </c>
      <c r="N120">
        <v>0.83933823576633804</v>
      </c>
      <c r="O120">
        <v>42.28</v>
      </c>
      <c r="P120">
        <v>31.67</v>
      </c>
    </row>
    <row r="121" spans="1:16" hidden="1" x14ac:dyDescent="0.25">
      <c r="A121" s="1" t="s">
        <v>134</v>
      </c>
      <c r="B121" t="str">
        <f>HYPERLINK("https://www.suredividend.com/sure-analysis-research-database/","Mach Natural Resources LP")</f>
        <v>Mach Natural Resources LP</v>
      </c>
      <c r="C121" t="s">
        <v>216</v>
      </c>
      <c r="D121" t="s">
        <v>371</v>
      </c>
      <c r="E121">
        <v>16.989999999999998</v>
      </c>
      <c r="F121">
        <v>0</v>
      </c>
      <c r="G121" t="s">
        <v>274</v>
      </c>
      <c r="H121" t="s">
        <v>217</v>
      </c>
      <c r="I121" t="s">
        <v>217</v>
      </c>
      <c r="J121">
        <v>0</v>
      </c>
      <c r="K121">
        <v>1614.05</v>
      </c>
      <c r="L121">
        <v>0</v>
      </c>
      <c r="M121" t="s">
        <v>217</v>
      </c>
      <c r="N121">
        <v>0.323751988694082</v>
      </c>
      <c r="O121">
        <v>19.2</v>
      </c>
      <c r="P121">
        <v>14.4</v>
      </c>
    </row>
    <row r="122" spans="1:16" hidden="1" x14ac:dyDescent="0.25">
      <c r="A122" s="1" t="s">
        <v>135</v>
      </c>
      <c r="B122" t="str">
        <f>HYPERLINK("https://www.suredividend.com/sure-analysis-MPW/","Medical Properties Trust Inc")</f>
        <v>Medical Properties Trust Inc</v>
      </c>
      <c r="C122" t="s">
        <v>216</v>
      </c>
      <c r="D122" t="s">
        <v>372</v>
      </c>
      <c r="E122">
        <v>3.43</v>
      </c>
      <c r="F122">
        <v>0.1749271137026239</v>
      </c>
      <c r="G122" t="s">
        <v>252</v>
      </c>
      <c r="H122">
        <v>-0.48275862068965508</v>
      </c>
      <c r="I122">
        <v>-9.7119548552565771E-2</v>
      </c>
      <c r="J122">
        <v>0.83718109645873307</v>
      </c>
      <c r="K122">
        <v>2054.5700000000002</v>
      </c>
      <c r="L122" t="s">
        <v>217</v>
      </c>
      <c r="M122" t="s">
        <v>217</v>
      </c>
      <c r="N122">
        <v>1.7863345674259921</v>
      </c>
      <c r="O122">
        <v>12.43</v>
      </c>
      <c r="P122">
        <v>3.31</v>
      </c>
    </row>
    <row r="123" spans="1:16" hidden="1" x14ac:dyDescent="0.25">
      <c r="A123" s="1" t="s">
        <v>136</v>
      </c>
      <c r="B123" t="str">
        <f>HYPERLINK("https://www.suredividend.com/sure-analysis-NHI/","National Health Investors, Inc.")</f>
        <v>National Health Investors, Inc.</v>
      </c>
      <c r="C123" t="s">
        <v>216</v>
      </c>
      <c r="D123" t="s">
        <v>373</v>
      </c>
      <c r="E123">
        <v>56.59</v>
      </c>
      <c r="F123">
        <v>6.3615479766743241E-2</v>
      </c>
      <c r="G123" t="s">
        <v>267</v>
      </c>
      <c r="H123">
        <v>0</v>
      </c>
      <c r="I123">
        <v>-3.035973390442093E-2</v>
      </c>
      <c r="J123">
        <v>3.5114674757751581</v>
      </c>
      <c r="K123">
        <v>2456.5629020000001</v>
      </c>
      <c r="L123">
        <v>23.295334435151201</v>
      </c>
      <c r="M123">
        <v>1.4450483439403941</v>
      </c>
      <c r="N123">
        <v>0.85126370624848102</v>
      </c>
      <c r="O123">
        <v>57.49</v>
      </c>
      <c r="P123">
        <v>44.85</v>
      </c>
    </row>
    <row r="124" spans="1:16" hidden="1" x14ac:dyDescent="0.25">
      <c r="A124" s="1" t="s">
        <v>137</v>
      </c>
      <c r="B124" t="str">
        <f>HYPERLINK("https://www.suredividend.com/sure-analysis-NLY/","Annaly Capital Management Inc")</f>
        <v>Annaly Capital Management Inc</v>
      </c>
      <c r="C124" t="s">
        <v>216</v>
      </c>
      <c r="D124" t="s">
        <v>374</v>
      </c>
      <c r="E124">
        <v>19.64</v>
      </c>
      <c r="F124">
        <v>0.1323828920570265</v>
      </c>
      <c r="G124" t="s">
        <v>235</v>
      </c>
      <c r="H124">
        <v>-0.26136363636363641</v>
      </c>
      <c r="I124">
        <v>0.16723531932969321</v>
      </c>
      <c r="J124">
        <v>2.4765516456602672</v>
      </c>
      <c r="K124">
        <v>9821.7676200000005</v>
      </c>
      <c r="L124" t="s">
        <v>217</v>
      </c>
      <c r="M124" t="s">
        <v>217</v>
      </c>
      <c r="N124">
        <v>1.3873698121395031</v>
      </c>
      <c r="O124">
        <v>23.8</v>
      </c>
      <c r="P124">
        <v>14.06</v>
      </c>
    </row>
    <row r="125" spans="1:16" hidden="1" x14ac:dyDescent="0.25">
      <c r="A125" s="1" t="s">
        <v>138</v>
      </c>
      <c r="B125" t="str">
        <f>HYPERLINK("https://www.suredividend.com/sure-analysis-NNN/","NNN REIT Inc")</f>
        <v>NNN REIT Inc</v>
      </c>
      <c r="C125" t="s">
        <v>216</v>
      </c>
      <c r="D125" t="s">
        <v>327</v>
      </c>
      <c r="E125">
        <v>43.4</v>
      </c>
      <c r="F125">
        <v>5.2073732718893997E-2</v>
      </c>
      <c r="G125" t="s">
        <v>275</v>
      </c>
      <c r="H125">
        <v>2.7272727272727341E-2</v>
      </c>
      <c r="I125">
        <v>2.4744718598177728E-2</v>
      </c>
      <c r="J125">
        <v>2.1823155416298898</v>
      </c>
      <c r="K125">
        <v>7917.9164410000003</v>
      </c>
      <c r="L125">
        <v>20.52353035767516</v>
      </c>
      <c r="M125">
        <v>1.024561287150183</v>
      </c>
      <c r="N125">
        <v>0.74997980148422005</v>
      </c>
      <c r="O125">
        <v>45.77</v>
      </c>
      <c r="P125">
        <v>33.83</v>
      </c>
    </row>
    <row r="126" spans="1:16" hidden="1" x14ac:dyDescent="0.25">
      <c r="A126" s="1" t="s">
        <v>139</v>
      </c>
      <c r="B126" t="str">
        <f>HYPERLINK("https://www.suredividend.com/sure-analysis-research-database/","NexPoint Real Estate Finance Inc")</f>
        <v>NexPoint Real Estate Finance Inc</v>
      </c>
      <c r="C126" t="s">
        <v>216</v>
      </c>
      <c r="D126" t="s">
        <v>368</v>
      </c>
      <c r="E126">
        <v>15.64</v>
      </c>
      <c r="F126">
        <v>0.158872909730777</v>
      </c>
      <c r="G126" t="s">
        <v>230</v>
      </c>
      <c r="H126">
        <v>-0.63</v>
      </c>
      <c r="I126">
        <v>-3.3885037815732821E-2</v>
      </c>
      <c r="J126">
        <v>2.4847723081893589</v>
      </c>
      <c r="K126">
        <v>269.50711899999999</v>
      </c>
      <c r="L126" t="s">
        <v>217</v>
      </c>
      <c r="M126" t="s">
        <v>217</v>
      </c>
      <c r="N126">
        <v>1.108579888168123</v>
      </c>
      <c r="O126">
        <v>18</v>
      </c>
      <c r="P126">
        <v>11.66</v>
      </c>
    </row>
    <row r="127" spans="1:16" hidden="1" x14ac:dyDescent="0.25">
      <c r="A127" s="1" t="s">
        <v>140</v>
      </c>
      <c r="B127" t="str">
        <f>HYPERLINK("https://www.suredividend.com/sure-analysis-NSA/","National Storage Affiliates Trust")</f>
        <v>National Storage Affiliates Trust</v>
      </c>
      <c r="C127" t="s">
        <v>216</v>
      </c>
      <c r="D127" t="s">
        <v>322</v>
      </c>
      <c r="E127">
        <v>38.200000000000003</v>
      </c>
      <c r="F127">
        <v>5.8638743455497383E-2</v>
      </c>
      <c r="G127" t="s">
        <v>230</v>
      </c>
      <c r="H127">
        <v>1.8181818181818299E-2</v>
      </c>
      <c r="I127">
        <v>0.13295681060117071</v>
      </c>
      <c r="J127">
        <v>2.1794959963808558</v>
      </c>
      <c r="K127">
        <v>3173.6725019999999</v>
      </c>
      <c r="L127">
        <v>31.33810433683545</v>
      </c>
      <c r="M127">
        <v>2.548521978929907</v>
      </c>
      <c r="N127">
        <v>1.033999526109131</v>
      </c>
      <c r="O127">
        <v>42.54</v>
      </c>
      <c r="P127">
        <v>27.45</v>
      </c>
    </row>
    <row r="128" spans="1:16" hidden="1" x14ac:dyDescent="0.25">
      <c r="A128" s="1" t="s">
        <v>141</v>
      </c>
      <c r="B128" t="str">
        <f>HYPERLINK("https://www.suredividend.com/sure-analysis-NTST/","Netstreit Corp")</f>
        <v>Netstreit Corp</v>
      </c>
      <c r="C128" t="s">
        <v>217</v>
      </c>
      <c r="D128" t="s">
        <v>327</v>
      </c>
      <c r="E128">
        <v>18.59</v>
      </c>
      <c r="F128">
        <v>4.410973641742872E-2</v>
      </c>
      <c r="G128" t="s">
        <v>256</v>
      </c>
      <c r="H128" t="s">
        <v>217</v>
      </c>
      <c r="I128" t="s">
        <v>217</v>
      </c>
      <c r="J128">
        <v>0.79496253783167303</v>
      </c>
      <c r="K128">
        <v>1277.1557359999999</v>
      </c>
      <c r="L128">
        <v>166.27466938810051</v>
      </c>
      <c r="M128">
        <v>6.3092264907275641</v>
      </c>
      <c r="N128">
        <v>0.86865285167498807</v>
      </c>
      <c r="O128">
        <v>19.68</v>
      </c>
      <c r="P128">
        <v>13.31</v>
      </c>
    </row>
    <row r="129" spans="1:16" hidden="1" x14ac:dyDescent="0.25">
      <c r="A129" s="1" t="s">
        <v>142</v>
      </c>
      <c r="B129" t="str">
        <f>HYPERLINK("https://www.suredividend.com/sure-analysis-NXRT/","NexPoint Residential Trust Inc")</f>
        <v>NexPoint Residential Trust Inc</v>
      </c>
      <c r="C129" t="s">
        <v>216</v>
      </c>
      <c r="D129" t="s">
        <v>375</v>
      </c>
      <c r="E129">
        <v>32.869999999999997</v>
      </c>
      <c r="F129">
        <v>5.6282324307879529E-2</v>
      </c>
      <c r="G129" t="s">
        <v>230</v>
      </c>
      <c r="H129">
        <v>0.1010000000000002</v>
      </c>
      <c r="I129">
        <v>0.1095344292952829</v>
      </c>
      <c r="J129">
        <v>1.6919529906522459</v>
      </c>
      <c r="K129">
        <v>843.91466800000001</v>
      </c>
      <c r="L129">
        <v>28.414635296632991</v>
      </c>
      <c r="M129">
        <v>1.4712634701323879</v>
      </c>
      <c r="N129">
        <v>1.415023065468032</v>
      </c>
      <c r="O129">
        <v>50.53</v>
      </c>
      <c r="P129">
        <v>25.86</v>
      </c>
    </row>
    <row r="130" spans="1:16" hidden="1" x14ac:dyDescent="0.25">
      <c r="A130" s="1" t="s">
        <v>143</v>
      </c>
      <c r="B130" t="str">
        <f>HYPERLINK("https://www.suredividend.com/sure-analysis-research-database/","American Strategic Investment Co")</f>
        <v>American Strategic Investment Co</v>
      </c>
      <c r="C130" t="s">
        <v>217</v>
      </c>
      <c r="D130" t="s">
        <v>376</v>
      </c>
      <c r="E130">
        <v>7.78</v>
      </c>
      <c r="F130">
        <v>0</v>
      </c>
      <c r="G130" t="s">
        <v>276</v>
      </c>
      <c r="H130" t="s">
        <v>217</v>
      </c>
      <c r="I130" t="s">
        <v>217</v>
      </c>
      <c r="J130">
        <v>0</v>
      </c>
      <c r="K130">
        <v>18.161165</v>
      </c>
      <c r="L130">
        <v>0</v>
      </c>
      <c r="M130" t="s">
        <v>217</v>
      </c>
      <c r="O130">
        <v>15.52</v>
      </c>
      <c r="P130">
        <v>6.15</v>
      </c>
    </row>
    <row r="131" spans="1:16" hidden="1" x14ac:dyDescent="0.25">
      <c r="A131" s="1" t="s">
        <v>144</v>
      </c>
      <c r="B131" t="str">
        <f>HYPERLINK("https://www.suredividend.com/sure-analysis-O/","Realty Income Corp.")</f>
        <v>Realty Income Corp.</v>
      </c>
      <c r="C131" t="s">
        <v>216</v>
      </c>
      <c r="D131" t="s">
        <v>327</v>
      </c>
      <c r="E131">
        <v>58.9</v>
      </c>
      <c r="F131">
        <v>5.2292020373514443E-2</v>
      </c>
      <c r="G131" t="s">
        <v>250</v>
      </c>
      <c r="H131">
        <v>3.9138943248533398E-3</v>
      </c>
      <c r="I131">
        <v>7.1691930155293182E-3</v>
      </c>
      <c r="J131">
        <v>2.9823046307595198</v>
      </c>
      <c r="K131">
        <v>42639.102632000002</v>
      </c>
      <c r="L131">
        <v>48.389245004760717</v>
      </c>
      <c r="M131">
        <v>2.259321689969334</v>
      </c>
      <c r="N131">
        <v>0.68958928636468508</v>
      </c>
      <c r="O131">
        <v>65.540000000000006</v>
      </c>
      <c r="P131">
        <v>44.38</v>
      </c>
    </row>
    <row r="132" spans="1:16" hidden="1" x14ac:dyDescent="0.25">
      <c r="A132" s="1" t="s">
        <v>145</v>
      </c>
      <c r="B132" t="str">
        <f>HYPERLINK("https://www.suredividend.com/sure-analysis-OHI/","Omega Healthcare Investors, Inc.")</f>
        <v>Omega Healthcare Investors, Inc.</v>
      </c>
      <c r="C132" t="s">
        <v>216</v>
      </c>
      <c r="D132" t="s">
        <v>377</v>
      </c>
      <c r="E132">
        <v>30.64</v>
      </c>
      <c r="F132">
        <v>8.7467362924281991E-2</v>
      </c>
      <c r="G132" t="s">
        <v>275</v>
      </c>
      <c r="H132">
        <v>0</v>
      </c>
      <c r="I132">
        <v>3.0121027656078159E-3</v>
      </c>
      <c r="J132">
        <v>2.5959250754261092</v>
      </c>
      <c r="K132">
        <v>7506.6035670000001</v>
      </c>
      <c r="L132">
        <v>32.25067910430576</v>
      </c>
      <c r="M132">
        <v>2.7554665910477749</v>
      </c>
      <c r="N132">
        <v>0.60561209051772602</v>
      </c>
      <c r="O132">
        <v>34.06</v>
      </c>
      <c r="P132">
        <v>23.96</v>
      </c>
    </row>
    <row r="133" spans="1:16" hidden="1" x14ac:dyDescent="0.25">
      <c r="A133" s="1" t="s">
        <v>146</v>
      </c>
      <c r="B133" t="str">
        <f>HYPERLINK("https://www.suredividend.com/sure-analysis-OLP/","One Liberty Properties, Inc.")</f>
        <v>One Liberty Properties, Inc.</v>
      </c>
      <c r="C133" t="s">
        <v>216</v>
      </c>
      <c r="D133" t="s">
        <v>378</v>
      </c>
      <c r="E133">
        <v>21.6</v>
      </c>
      <c r="F133">
        <v>8.3333333333333329E-2</v>
      </c>
      <c r="G133" t="s">
        <v>238</v>
      </c>
      <c r="H133">
        <v>0</v>
      </c>
      <c r="I133">
        <v>0</v>
      </c>
      <c r="J133">
        <v>1.7426987252254129</v>
      </c>
      <c r="K133">
        <v>455.01892600000002</v>
      </c>
      <c r="L133">
        <v>20.359699565976111</v>
      </c>
      <c r="M133">
        <v>1.598806169931571</v>
      </c>
      <c r="N133">
        <v>0.93858466267724705</v>
      </c>
      <c r="O133">
        <v>22.93</v>
      </c>
      <c r="P133">
        <v>17.2</v>
      </c>
    </row>
    <row r="134" spans="1:16" hidden="1" x14ac:dyDescent="0.25">
      <c r="A134" s="1" t="s">
        <v>147</v>
      </c>
      <c r="B134" t="str">
        <f>HYPERLINK("https://www.suredividend.com/sure-analysis-ORC/","Orchid Island Capital Inc")</f>
        <v>Orchid Island Capital Inc</v>
      </c>
      <c r="C134" t="s">
        <v>216</v>
      </c>
      <c r="D134" t="s">
        <v>379</v>
      </c>
      <c r="E134">
        <v>8.8000000000000007</v>
      </c>
      <c r="F134">
        <v>0.16363636363636361</v>
      </c>
      <c r="G134" t="s">
        <v>277</v>
      </c>
      <c r="H134">
        <v>-0.25</v>
      </c>
      <c r="I134">
        <v>0.2167286837864115</v>
      </c>
      <c r="J134">
        <v>1.639821537268056</v>
      </c>
      <c r="K134">
        <v>460.524293</v>
      </c>
      <c r="L134" t="s">
        <v>217</v>
      </c>
      <c r="M134" t="s">
        <v>217</v>
      </c>
      <c r="N134">
        <v>1.423938862460405</v>
      </c>
      <c r="O134">
        <v>10.63</v>
      </c>
      <c r="P134">
        <v>5.7</v>
      </c>
    </row>
    <row r="135" spans="1:16" hidden="1" x14ac:dyDescent="0.25">
      <c r="A135" s="1" t="s">
        <v>148</v>
      </c>
      <c r="B135" t="str">
        <f>HYPERLINK("https://www.suredividend.com/sure-analysis-research-database/","Outfront Media Inc")</f>
        <v>Outfront Media Inc</v>
      </c>
      <c r="C135" t="s">
        <v>216</v>
      </c>
      <c r="D135" t="s">
        <v>365</v>
      </c>
      <c r="E135">
        <v>14.2</v>
      </c>
      <c r="F135">
        <v>8.1538315391029001E-2</v>
      </c>
      <c r="G135" t="s">
        <v>230</v>
      </c>
      <c r="H135" t="s">
        <v>217</v>
      </c>
      <c r="I135" t="s">
        <v>217</v>
      </c>
      <c r="J135">
        <v>1.1578440785526141</v>
      </c>
      <c r="K135">
        <v>2343.703837</v>
      </c>
      <c r="L135" t="s">
        <v>217</v>
      </c>
      <c r="M135" t="s">
        <v>217</v>
      </c>
      <c r="N135">
        <v>1.8301490393315569</v>
      </c>
      <c r="O135">
        <v>19.82</v>
      </c>
      <c r="P135">
        <v>7.99</v>
      </c>
    </row>
    <row r="136" spans="1:16" x14ac:dyDescent="0.25">
      <c r="A136" s="1" t="s">
        <v>149</v>
      </c>
      <c r="B136" t="str">
        <f>HYPERLINK("https://www.suredividend.com/sure-analysis-research-database/","PotlatchDeltic Corp")</f>
        <v>PotlatchDeltic Corp</v>
      </c>
      <c r="C136" t="s">
        <v>216</v>
      </c>
      <c r="D136" t="s">
        <v>380</v>
      </c>
      <c r="E136">
        <v>47.72</v>
      </c>
      <c r="F136">
        <v>3.6721690665030997E-2</v>
      </c>
      <c r="G136" t="s">
        <v>230</v>
      </c>
      <c r="H136">
        <v>-0.52631578947368429</v>
      </c>
      <c r="I136">
        <v>2.383625553960966E-2</v>
      </c>
      <c r="J136">
        <v>1.75235907853532</v>
      </c>
      <c r="K136">
        <v>3813.3661860000002</v>
      </c>
      <c r="L136">
        <v>57.704833033109367</v>
      </c>
      <c r="M136">
        <v>2.1320830740179102</v>
      </c>
      <c r="N136">
        <v>0.9849196036202531</v>
      </c>
      <c r="O136">
        <v>52.34</v>
      </c>
      <c r="P136">
        <v>40.5</v>
      </c>
    </row>
    <row r="137" spans="1:16" hidden="1" x14ac:dyDescent="0.25">
      <c r="A137" s="1" t="s">
        <v>150</v>
      </c>
      <c r="B137" t="str">
        <f>HYPERLINK("https://www.suredividend.com/sure-analysis-PDM/","Piedmont Office Realty Trust Inc")</f>
        <v>Piedmont Office Realty Trust Inc</v>
      </c>
      <c r="C137" t="s">
        <v>216</v>
      </c>
      <c r="D137" t="s">
        <v>317</v>
      </c>
      <c r="E137">
        <v>7.31</v>
      </c>
      <c r="F137">
        <v>6.8399452804377564E-2</v>
      </c>
      <c r="G137" t="s">
        <v>278</v>
      </c>
      <c r="H137">
        <v>-0.40476190476190482</v>
      </c>
      <c r="I137">
        <v>-9.85572635745805E-2</v>
      </c>
      <c r="J137">
        <v>0.64454043645413406</v>
      </c>
      <c r="K137">
        <v>904.34512199999995</v>
      </c>
      <c r="L137">
        <v>16.37950304517134</v>
      </c>
      <c r="M137">
        <v>1.4422475642294339</v>
      </c>
      <c r="N137">
        <v>1.7435515178547381</v>
      </c>
      <c r="O137">
        <v>10.34</v>
      </c>
      <c r="P137">
        <v>4.8099999999999996</v>
      </c>
    </row>
    <row r="138" spans="1:16" hidden="1" x14ac:dyDescent="0.25">
      <c r="A138" s="1" t="s">
        <v>151</v>
      </c>
      <c r="B138" t="str">
        <f>HYPERLINK("https://www.suredividend.com/sure-analysis-research-database/","Pebblebrook Hotel Trust")</f>
        <v>Pebblebrook Hotel Trust</v>
      </c>
      <c r="C138" t="s">
        <v>216</v>
      </c>
      <c r="D138" t="s">
        <v>381</v>
      </c>
      <c r="E138">
        <v>15.46</v>
      </c>
      <c r="F138">
        <v>2.5847007575800001E-3</v>
      </c>
      <c r="G138" t="s">
        <v>232</v>
      </c>
      <c r="H138">
        <v>0</v>
      </c>
      <c r="I138">
        <v>-0.51689305515738582</v>
      </c>
      <c r="J138">
        <v>3.9959473712191003E-2</v>
      </c>
      <c r="K138">
        <v>1862.9587710000001</v>
      </c>
      <c r="L138" t="s">
        <v>217</v>
      </c>
      <c r="M138" t="s">
        <v>217</v>
      </c>
      <c r="N138">
        <v>1.519472740884495</v>
      </c>
      <c r="O138">
        <v>17.329999999999998</v>
      </c>
      <c r="P138">
        <v>11.38</v>
      </c>
    </row>
    <row r="139" spans="1:16" hidden="1" x14ac:dyDescent="0.25">
      <c r="A139" s="1" t="s">
        <v>152</v>
      </c>
      <c r="B139" t="str">
        <f>HYPERLINK("https://www.suredividend.com/sure-analysis-PECO/","Phillips Edison &amp; Company Inc")</f>
        <v>Phillips Edison &amp; Company Inc</v>
      </c>
      <c r="C139" t="s">
        <v>217</v>
      </c>
      <c r="D139" t="s">
        <v>321</v>
      </c>
      <c r="E139">
        <v>35.61</v>
      </c>
      <c r="F139">
        <v>3.285593934288121E-2</v>
      </c>
      <c r="G139" t="s">
        <v>279</v>
      </c>
      <c r="H139">
        <v>0</v>
      </c>
      <c r="I139">
        <v>1.6137364741595661E-2</v>
      </c>
      <c r="J139">
        <v>1.114392220336045</v>
      </c>
      <c r="K139">
        <v>4258.9560000000001</v>
      </c>
      <c r="L139">
        <v>74.727703402172196</v>
      </c>
      <c r="M139">
        <v>2.326497328467735</v>
      </c>
      <c r="N139">
        <v>0.91499787134748012</v>
      </c>
      <c r="O139">
        <v>37.82</v>
      </c>
      <c r="P139">
        <v>26.87</v>
      </c>
    </row>
    <row r="140" spans="1:16" hidden="1" x14ac:dyDescent="0.25">
      <c r="A140" s="1" t="s">
        <v>153</v>
      </c>
      <c r="B140" t="str">
        <f>HYPERLINK("https://www.suredividend.com/sure-analysis-research-database/","Pennsylvania Real Estate Investment Trust")</f>
        <v>Pennsylvania Real Estate Investment Trust</v>
      </c>
      <c r="C140" t="s">
        <v>216</v>
      </c>
      <c r="D140" t="s">
        <v>382</v>
      </c>
      <c r="F140">
        <v>0</v>
      </c>
      <c r="G140" t="s">
        <v>280</v>
      </c>
      <c r="H140" t="s">
        <v>217</v>
      </c>
      <c r="I140" t="s">
        <v>217</v>
      </c>
      <c r="J140">
        <v>0</v>
      </c>
      <c r="K140">
        <v>12.833009000000001</v>
      </c>
      <c r="L140">
        <v>0</v>
      </c>
      <c r="M140">
        <v>0</v>
      </c>
    </row>
    <row r="141" spans="1:16" hidden="1" x14ac:dyDescent="0.25">
      <c r="A141" s="1" t="s">
        <v>154</v>
      </c>
      <c r="B141" t="str">
        <f>HYPERLINK("https://www.suredividend.com/sure-analysis-PGRE/","Paramount Group Inc")</f>
        <v>Paramount Group Inc</v>
      </c>
      <c r="C141" t="s">
        <v>216</v>
      </c>
      <c r="D141" t="s">
        <v>317</v>
      </c>
      <c r="E141">
        <v>4.8600000000000003</v>
      </c>
      <c r="F141">
        <v>2.8806584362139918E-2</v>
      </c>
      <c r="G141" t="s">
        <v>227</v>
      </c>
      <c r="H141">
        <v>-0.54838709677419351</v>
      </c>
      <c r="I141">
        <v>-0.18938691690105089</v>
      </c>
      <c r="J141">
        <v>0.180073489985624</v>
      </c>
      <c r="K141">
        <v>1056.3380440000001</v>
      </c>
      <c r="L141" t="s">
        <v>217</v>
      </c>
      <c r="M141" t="s">
        <v>217</v>
      </c>
      <c r="N141">
        <v>1.4823634260365171</v>
      </c>
      <c r="O141">
        <v>6.48</v>
      </c>
      <c r="P141">
        <v>3.75</v>
      </c>
    </row>
    <row r="142" spans="1:16" hidden="1" x14ac:dyDescent="0.25">
      <c r="A142" s="1" t="s">
        <v>155</v>
      </c>
      <c r="B142" t="str">
        <f>HYPERLINK("https://www.suredividend.com/sure-analysis-PINE/","Alpine Income Property Trust Inc")</f>
        <v>Alpine Income Property Trust Inc</v>
      </c>
      <c r="C142" t="s">
        <v>216</v>
      </c>
      <c r="D142" t="s">
        <v>327</v>
      </c>
      <c r="E142">
        <v>16.04</v>
      </c>
      <c r="F142">
        <v>6.8578553615960103E-2</v>
      </c>
      <c r="G142" t="s">
        <v>230</v>
      </c>
      <c r="H142" t="s">
        <v>217</v>
      </c>
      <c r="I142" t="s">
        <v>217</v>
      </c>
      <c r="J142">
        <v>1.0735207708960171</v>
      </c>
      <c r="K142">
        <v>219.74737400000001</v>
      </c>
      <c r="L142">
        <v>29.52006642127888</v>
      </c>
      <c r="M142">
        <v>2.2111653365520429</v>
      </c>
      <c r="N142">
        <v>0.92530702290200206</v>
      </c>
      <c r="O142">
        <v>19.489999999999998</v>
      </c>
      <c r="P142">
        <v>14.02</v>
      </c>
    </row>
    <row r="143" spans="1:16" hidden="1" x14ac:dyDescent="0.25">
      <c r="A143" s="1" t="s">
        <v>156</v>
      </c>
      <c r="B143" t="str">
        <f>HYPERLINK("https://www.suredividend.com/sure-analysis-research-database/","Park Hotels &amp; Resorts Inc")</f>
        <v>Park Hotels &amp; Resorts Inc</v>
      </c>
      <c r="C143" t="s">
        <v>216</v>
      </c>
      <c r="D143" t="s">
        <v>314</v>
      </c>
      <c r="E143">
        <v>15.99</v>
      </c>
      <c r="F143">
        <v>8.4718567865540009E-2</v>
      </c>
      <c r="G143" t="s">
        <v>232</v>
      </c>
      <c r="H143" t="s">
        <v>217</v>
      </c>
      <c r="I143" t="s">
        <v>217</v>
      </c>
      <c r="J143">
        <v>1.3546499001699901</v>
      </c>
      <c r="K143">
        <v>3357.6397470000002</v>
      </c>
      <c r="L143" t="s">
        <v>217</v>
      </c>
      <c r="M143" t="s">
        <v>217</v>
      </c>
      <c r="N143">
        <v>1.6009907035453379</v>
      </c>
      <c r="O143">
        <v>16.600000000000001</v>
      </c>
      <c r="P143">
        <v>9.85</v>
      </c>
    </row>
    <row r="144" spans="1:16" hidden="1" x14ac:dyDescent="0.25">
      <c r="A144" s="1" t="s">
        <v>157</v>
      </c>
      <c r="B144" t="str">
        <f>HYPERLINK("https://www.suredividend.com/sure-analysis-PLD/","Prologis Inc")</f>
        <v>Prologis Inc</v>
      </c>
      <c r="C144" t="s">
        <v>216</v>
      </c>
      <c r="D144" t="s">
        <v>324</v>
      </c>
      <c r="E144">
        <v>131.55000000000001</v>
      </c>
      <c r="F144">
        <v>2.6453819840364878E-2</v>
      </c>
      <c r="G144" t="s">
        <v>230</v>
      </c>
      <c r="H144">
        <v>0.10126582278481</v>
      </c>
      <c r="I144">
        <v>0.1042023742011475</v>
      </c>
      <c r="J144">
        <v>3.4452332129684748</v>
      </c>
      <c r="K144">
        <v>121548.38505</v>
      </c>
      <c r="L144">
        <v>40.386205925537553</v>
      </c>
      <c r="M144">
        <v>1.0902636749900241</v>
      </c>
      <c r="N144">
        <v>1.2298843194634479</v>
      </c>
      <c r="O144">
        <v>136.76</v>
      </c>
      <c r="P144">
        <v>96.03</v>
      </c>
    </row>
    <row r="145" spans="1:16" hidden="1" x14ac:dyDescent="0.25">
      <c r="A145" s="1" t="s">
        <v>158</v>
      </c>
      <c r="B145" t="str">
        <f>HYPERLINK("https://www.suredividend.com/sure-analysis-PLYM/","Plymouth Industrial Reit Inc")</f>
        <v>Plymouth Industrial Reit Inc</v>
      </c>
      <c r="C145" t="s">
        <v>216</v>
      </c>
      <c r="D145" t="s">
        <v>324</v>
      </c>
      <c r="E145">
        <v>22.97</v>
      </c>
      <c r="F145">
        <v>3.9181541140618198E-2</v>
      </c>
      <c r="G145" t="s">
        <v>235</v>
      </c>
      <c r="H145">
        <v>2.2727272727272711E-2</v>
      </c>
      <c r="I145">
        <v>-9.7119548552565771E-2</v>
      </c>
      <c r="J145">
        <v>0.88679780847327805</v>
      </c>
      <c r="K145">
        <v>1039.3967259999999</v>
      </c>
      <c r="L145">
        <v>0</v>
      </c>
      <c r="M145" t="s">
        <v>217</v>
      </c>
      <c r="N145">
        <v>1.1134449035711209</v>
      </c>
      <c r="O145">
        <v>25.31</v>
      </c>
      <c r="P145">
        <v>18.440000000000001</v>
      </c>
    </row>
    <row r="146" spans="1:16" hidden="1" x14ac:dyDescent="0.25">
      <c r="A146" s="1" t="s">
        <v>159</v>
      </c>
      <c r="B146" t="str">
        <f>HYPERLINK("https://www.suredividend.com/sure-analysis-PMT/","Pennymac Mortgage Investment Trust")</f>
        <v>Pennymac Mortgage Investment Trust</v>
      </c>
      <c r="C146" t="s">
        <v>216</v>
      </c>
      <c r="D146" t="s">
        <v>315</v>
      </c>
      <c r="E146">
        <v>14.62</v>
      </c>
      <c r="F146">
        <v>0.1094391244870041</v>
      </c>
      <c r="G146" t="s">
        <v>267</v>
      </c>
      <c r="H146">
        <v>0</v>
      </c>
      <c r="I146">
        <v>-3.1739028631201038E-2</v>
      </c>
      <c r="J146">
        <v>1.53357038060818</v>
      </c>
      <c r="K146">
        <v>1266.4435229999999</v>
      </c>
      <c r="L146">
        <v>11.60682164454872</v>
      </c>
      <c r="M146">
        <v>1.3220434315587759</v>
      </c>
      <c r="N146">
        <v>1.2279727604219099</v>
      </c>
      <c r="O146">
        <v>15.49</v>
      </c>
      <c r="P146">
        <v>9.74</v>
      </c>
    </row>
    <row r="147" spans="1:16" hidden="1" x14ac:dyDescent="0.25">
      <c r="A147" s="1" t="s">
        <v>160</v>
      </c>
      <c r="B147" t="str">
        <f>HYPERLINK("https://www.suredividend.com/sure-analysis-PSA/","Public Storage.")</f>
        <v>Public Storage.</v>
      </c>
      <c r="C147" t="s">
        <v>216</v>
      </c>
      <c r="D147" t="s">
        <v>322</v>
      </c>
      <c r="E147">
        <v>295.02999999999997</v>
      </c>
      <c r="F147">
        <v>4.0673829780022368E-2</v>
      </c>
      <c r="G147" t="s">
        <v>281</v>
      </c>
      <c r="H147">
        <v>0</v>
      </c>
      <c r="I147">
        <v>8.4471771197698553E-2</v>
      </c>
      <c r="J147">
        <v>5.967488715182208</v>
      </c>
      <c r="K147">
        <v>51874.967354</v>
      </c>
      <c r="L147">
        <v>0</v>
      </c>
      <c r="M147" t="s">
        <v>217</v>
      </c>
      <c r="N147">
        <v>0.96542195731563307</v>
      </c>
      <c r="O147">
        <v>312.25</v>
      </c>
      <c r="P147">
        <v>230.65</v>
      </c>
    </row>
    <row r="148" spans="1:16" hidden="1" x14ac:dyDescent="0.25">
      <c r="A148" s="1" t="s">
        <v>161</v>
      </c>
      <c r="B148" t="str">
        <f>HYPERLINK("https://www.suredividend.com/sure-analysis-PSTL/","Postal Realty Trust Inc")</f>
        <v>Postal Realty Trust Inc</v>
      </c>
      <c r="C148" t="s">
        <v>216</v>
      </c>
      <c r="D148" t="s">
        <v>383</v>
      </c>
      <c r="E148">
        <v>14.29</v>
      </c>
      <c r="F148">
        <v>6.6480055983205041E-2</v>
      </c>
      <c r="G148" t="s">
        <v>219</v>
      </c>
      <c r="H148" t="s">
        <v>217</v>
      </c>
      <c r="I148" t="s">
        <v>217</v>
      </c>
      <c r="J148">
        <v>0.92644837976675809</v>
      </c>
      <c r="K148">
        <v>310.30006200000003</v>
      </c>
      <c r="L148">
        <v>79.54372266085619</v>
      </c>
      <c r="M148">
        <v>4.6299269353661074</v>
      </c>
      <c r="N148">
        <v>0.73655583816756309</v>
      </c>
      <c r="O148">
        <v>15.22</v>
      </c>
      <c r="P148">
        <v>12.75</v>
      </c>
    </row>
    <row r="149" spans="1:16" hidden="1" x14ac:dyDescent="0.25">
      <c r="A149" s="1" t="s">
        <v>162</v>
      </c>
      <c r="B149" t="str">
        <f>HYPERLINK("https://www.suredividend.com/sure-analysis-research-database/","Qts Realty Trust Inc")</f>
        <v>Qts Realty Trust Inc</v>
      </c>
      <c r="C149" t="s">
        <v>216</v>
      </c>
      <c r="D149" t="s">
        <v>338</v>
      </c>
      <c r="E149">
        <v>77.95</v>
      </c>
      <c r="F149">
        <v>2.4627146196999999E-2</v>
      </c>
      <c r="G149" t="s">
        <v>282</v>
      </c>
      <c r="H149" t="s">
        <v>217</v>
      </c>
      <c r="I149" t="s">
        <v>217</v>
      </c>
      <c r="J149">
        <v>1.9196860460561931</v>
      </c>
      <c r="K149">
        <v>6000.0243810000002</v>
      </c>
      <c r="L149" t="s">
        <v>217</v>
      </c>
      <c r="M149" t="s">
        <v>217</v>
      </c>
      <c r="N149">
        <v>0.51158584866121504</v>
      </c>
      <c r="O149">
        <v>78.150000000000006</v>
      </c>
      <c r="P149">
        <v>55.11</v>
      </c>
    </row>
    <row r="150" spans="1:16" hidden="1" x14ac:dyDescent="0.25">
      <c r="A150" s="1" t="s">
        <v>163</v>
      </c>
      <c r="B150" t="str">
        <f>HYPERLINK("https://www.suredividend.com/sure-analysis-research-database/","Ready Capital Corp")</f>
        <v>Ready Capital Corp</v>
      </c>
      <c r="C150" t="s">
        <v>216</v>
      </c>
      <c r="D150" t="s">
        <v>368</v>
      </c>
      <c r="E150">
        <v>10.11</v>
      </c>
      <c r="F150">
        <v>0.113091402489751</v>
      </c>
      <c r="G150" t="s">
        <v>235</v>
      </c>
      <c r="H150">
        <v>-0.24999999999999989</v>
      </c>
      <c r="I150">
        <v>-5.5912488705098018E-2</v>
      </c>
      <c r="J150">
        <v>1.143354079171387</v>
      </c>
      <c r="K150">
        <v>1740.180404</v>
      </c>
      <c r="L150">
        <v>5.2142892779257668</v>
      </c>
      <c r="M150">
        <v>0.4783908281051828</v>
      </c>
      <c r="N150">
        <v>1.4847033570243451</v>
      </c>
      <c r="O150">
        <v>11.72</v>
      </c>
      <c r="P150">
        <v>8.1300000000000008</v>
      </c>
    </row>
    <row r="151" spans="1:16" hidden="1" x14ac:dyDescent="0.25">
      <c r="A151" s="1" t="s">
        <v>164</v>
      </c>
      <c r="B151" t="str">
        <f>HYPERLINK("https://www.suredividend.com/sure-analysis-REG/","Regency Centers Corporation")</f>
        <v>Regency Centers Corporation</v>
      </c>
      <c r="C151" t="s">
        <v>216</v>
      </c>
      <c r="D151" t="s">
        <v>321</v>
      </c>
      <c r="E151">
        <v>64.069999999999993</v>
      </c>
      <c r="F151">
        <v>4.1829249258623392E-2</v>
      </c>
      <c r="G151" t="s">
        <v>283</v>
      </c>
      <c r="H151">
        <v>3.0769230769230878E-2</v>
      </c>
      <c r="I151">
        <v>2.75046295579735E-2</v>
      </c>
      <c r="J151">
        <v>2.5406781501230218</v>
      </c>
      <c r="K151">
        <v>11826.103453</v>
      </c>
      <c r="L151">
        <v>31.958468548964181</v>
      </c>
      <c r="M151">
        <v>1.187232780431319</v>
      </c>
      <c r="N151">
        <v>1.0175053097319871</v>
      </c>
      <c r="O151">
        <v>68.47</v>
      </c>
      <c r="P151">
        <v>51.39</v>
      </c>
    </row>
    <row r="152" spans="1:16" hidden="1" x14ac:dyDescent="0.25">
      <c r="A152" s="1" t="s">
        <v>165</v>
      </c>
      <c r="B152" t="str">
        <f>HYPERLINK("https://www.suredividend.com/sure-analysis-research-database/","Rexford Industrial Realty Inc")</f>
        <v>Rexford Industrial Realty Inc</v>
      </c>
      <c r="C152" t="s">
        <v>216</v>
      </c>
      <c r="D152" t="s">
        <v>324</v>
      </c>
      <c r="E152">
        <v>55.11</v>
      </c>
      <c r="F152">
        <v>2.7287666564888999E-2</v>
      </c>
      <c r="G152" t="s">
        <v>232</v>
      </c>
      <c r="H152">
        <v>0.20634920634920631</v>
      </c>
      <c r="I152">
        <v>0.15484147737517101</v>
      </c>
      <c r="J152">
        <v>1.5038233043910749</v>
      </c>
      <c r="K152">
        <v>11633.573249999999</v>
      </c>
      <c r="L152">
        <v>56.339099093863197</v>
      </c>
      <c r="M152">
        <v>1.4322126708486429</v>
      </c>
      <c r="N152">
        <v>1.190450912760638</v>
      </c>
      <c r="O152">
        <v>64.84</v>
      </c>
      <c r="P152">
        <v>41.28</v>
      </c>
    </row>
    <row r="153" spans="1:16" hidden="1" x14ac:dyDescent="0.25">
      <c r="A153" s="1" t="s">
        <v>166</v>
      </c>
      <c r="B153" t="str">
        <f>HYPERLINK("https://www.suredividend.com/sure-analysis-research-database/","Ryman Hospitality Properties Inc")</f>
        <v>Ryman Hospitality Properties Inc</v>
      </c>
      <c r="C153" t="s">
        <v>216</v>
      </c>
      <c r="D153" t="s">
        <v>314</v>
      </c>
      <c r="E153">
        <v>111.86</v>
      </c>
      <c r="F153">
        <v>3.3915074715866002E-2</v>
      </c>
      <c r="G153" t="s">
        <v>232</v>
      </c>
      <c r="H153" t="s">
        <v>217</v>
      </c>
      <c r="I153" t="s">
        <v>217</v>
      </c>
      <c r="J153">
        <v>3.793740257716824</v>
      </c>
      <c r="K153">
        <v>6674.9245739999997</v>
      </c>
      <c r="L153">
        <v>29.381785172309058</v>
      </c>
      <c r="M153">
        <v>0.98029464023690538</v>
      </c>
      <c r="N153">
        <v>1.1841288197784421</v>
      </c>
      <c r="O153">
        <v>114.17</v>
      </c>
      <c r="P153">
        <v>74</v>
      </c>
    </row>
    <row r="154" spans="1:16" hidden="1" x14ac:dyDescent="0.25">
      <c r="A154" s="1" t="s">
        <v>167</v>
      </c>
      <c r="B154" t="str">
        <f>HYPERLINK("https://www.suredividend.com/sure-analysis-research-database/","RLJ Lodging Trust")</f>
        <v>RLJ Lodging Trust</v>
      </c>
      <c r="C154" t="s">
        <v>216</v>
      </c>
      <c r="D154" t="s">
        <v>314</v>
      </c>
      <c r="E154">
        <v>11.55</v>
      </c>
      <c r="F154">
        <v>3.0785146875840001E-2</v>
      </c>
      <c r="G154" t="s">
        <v>232</v>
      </c>
      <c r="H154">
        <v>1</v>
      </c>
      <c r="I154">
        <v>-0.2124154064688504</v>
      </c>
      <c r="J154">
        <v>0.35556844641595903</v>
      </c>
      <c r="K154">
        <v>1800.0023349999999</v>
      </c>
      <c r="L154">
        <v>36.531951917924992</v>
      </c>
      <c r="M154">
        <v>1.138547699058466</v>
      </c>
      <c r="N154">
        <v>1.267533532725416</v>
      </c>
      <c r="O154">
        <v>12.48</v>
      </c>
      <c r="P154">
        <v>8.9499999999999993</v>
      </c>
    </row>
    <row r="155" spans="1:16" hidden="1" x14ac:dyDescent="0.25">
      <c r="A155" s="1" t="s">
        <v>168</v>
      </c>
      <c r="B155" t="str">
        <f>HYPERLINK("https://www.suredividend.com/sure-analysis-research-database/","Retail Properties of America Inc")</f>
        <v>Retail Properties of America Inc</v>
      </c>
      <c r="C155" t="s">
        <v>216</v>
      </c>
      <c r="D155" t="s">
        <v>321</v>
      </c>
      <c r="E155">
        <v>13.15</v>
      </c>
      <c r="F155">
        <v>2.1110549336365001E-2</v>
      </c>
      <c r="G155" t="s">
        <v>284</v>
      </c>
      <c r="H155" t="s">
        <v>217</v>
      </c>
      <c r="I155" t="s">
        <v>217</v>
      </c>
      <c r="J155">
        <v>0.27760372377320902</v>
      </c>
      <c r="K155">
        <v>2824.591977</v>
      </c>
      <c r="L155">
        <v>144.73211607655259</v>
      </c>
      <c r="M155">
        <v>3.040566525445882</v>
      </c>
      <c r="N155">
        <v>1.391233007611826</v>
      </c>
      <c r="O155">
        <v>14.07</v>
      </c>
      <c r="P155">
        <v>5.01</v>
      </c>
    </row>
    <row r="156" spans="1:16" hidden="1" x14ac:dyDescent="0.25">
      <c r="A156" s="1" t="s">
        <v>169</v>
      </c>
      <c r="B156" t="str">
        <f>HYPERLINK("https://www.suredividend.com/sure-analysis-RPT/","RPT Realty")</f>
        <v>RPT Realty</v>
      </c>
      <c r="C156" t="s">
        <v>216</v>
      </c>
      <c r="D156" t="s">
        <v>321</v>
      </c>
      <c r="E156">
        <v>12.83</v>
      </c>
      <c r="F156">
        <v>4.3647700701480913E-2</v>
      </c>
      <c r="G156" t="s">
        <v>218</v>
      </c>
      <c r="H156" t="s">
        <v>217</v>
      </c>
      <c r="I156" t="s">
        <v>217</v>
      </c>
      <c r="J156">
        <v>0.54995381921401709</v>
      </c>
      <c r="K156">
        <v>1112.4161429999999</v>
      </c>
      <c r="L156">
        <v>24.073060881627349</v>
      </c>
      <c r="M156">
        <v>1.020890698373895</v>
      </c>
      <c r="N156">
        <v>1.301014352102003</v>
      </c>
      <c r="O156">
        <v>13.79</v>
      </c>
      <c r="P156">
        <v>8.3000000000000007</v>
      </c>
    </row>
    <row r="157" spans="1:16" hidden="1" x14ac:dyDescent="0.25">
      <c r="A157" s="2" t="s">
        <v>170</v>
      </c>
      <c r="B157" s="3" t="str">
        <f>HYPERLINK("https://www.suredividend.com/sure-analysis-research-database/","Retail Value Inc")</f>
        <v>Retail Value Inc</v>
      </c>
      <c r="C157" s="3" t="s">
        <v>216</v>
      </c>
      <c r="D157" s="3" t="s">
        <v>386</v>
      </c>
      <c r="E157" s="3">
        <v>3</v>
      </c>
      <c r="F157" s="3">
        <v>0</v>
      </c>
      <c r="G157" s="3" t="s">
        <v>285</v>
      </c>
      <c r="H157" s="3" t="s">
        <v>217</v>
      </c>
      <c r="I157" s="3" t="s">
        <v>217</v>
      </c>
      <c r="J157" s="3">
        <v>0</v>
      </c>
      <c r="K157" s="3">
        <v>63.35145</v>
      </c>
      <c r="L157" s="3">
        <v>0</v>
      </c>
      <c r="M157" s="3" t="s">
        <v>217</v>
      </c>
      <c r="N157" s="3">
        <v>0.32495363596814603</v>
      </c>
      <c r="O157" s="3">
        <v>3.49</v>
      </c>
      <c r="P157" s="3">
        <v>1.58</v>
      </c>
    </row>
    <row r="158" spans="1:16" hidden="1" x14ac:dyDescent="0.25">
      <c r="A158" s="1" t="s">
        <v>171</v>
      </c>
      <c r="B158" t="str">
        <f>HYPERLINK("https://www.suredividend.com/sure-analysis-research-database/","Redwood Trust Inc.")</f>
        <v>Redwood Trust Inc.</v>
      </c>
      <c r="C158" t="s">
        <v>216</v>
      </c>
      <c r="D158" t="s">
        <v>367</v>
      </c>
      <c r="E158">
        <v>7.07</v>
      </c>
      <c r="F158">
        <v>9.6858301635581012E-2</v>
      </c>
      <c r="G158" t="s">
        <v>281</v>
      </c>
      <c r="H158">
        <v>-0.30434782608695649</v>
      </c>
      <c r="I158">
        <v>-0.1181397937782795</v>
      </c>
      <c r="J158">
        <v>0.68478819256356405</v>
      </c>
      <c r="K158">
        <v>807.63892599999997</v>
      </c>
      <c r="L158" t="s">
        <v>217</v>
      </c>
      <c r="M158" t="s">
        <v>217</v>
      </c>
      <c r="N158">
        <v>1.3474398647044741</v>
      </c>
      <c r="O158">
        <v>7.95</v>
      </c>
      <c r="P158">
        <v>5.1100000000000003</v>
      </c>
    </row>
    <row r="159" spans="1:16" x14ac:dyDescent="0.25">
      <c r="A159" s="1" t="s">
        <v>172</v>
      </c>
      <c r="B159" t="str">
        <f>HYPERLINK("https://www.suredividend.com/sure-analysis-RYN/","Rayonier Inc.")</f>
        <v>Rayonier Inc.</v>
      </c>
      <c r="C159" t="s">
        <v>216</v>
      </c>
      <c r="D159" t="s">
        <v>380</v>
      </c>
      <c r="E159">
        <v>32.07</v>
      </c>
      <c r="F159">
        <v>3.5547240411599623E-2</v>
      </c>
      <c r="G159" t="s">
        <v>227</v>
      </c>
      <c r="H159">
        <v>-0.29824561403508781</v>
      </c>
      <c r="I159">
        <v>-5.8255166501744338E-2</v>
      </c>
      <c r="J159">
        <v>1.117864028948117</v>
      </c>
      <c r="K159">
        <v>4755.7487810000002</v>
      </c>
      <c r="L159">
        <v>59.717079549084609</v>
      </c>
      <c r="M159">
        <v>2.1183703410045802</v>
      </c>
      <c r="N159">
        <v>1.1634768823532231</v>
      </c>
      <c r="O159">
        <v>36.22</v>
      </c>
      <c r="P159">
        <v>24.48</v>
      </c>
    </row>
    <row r="160" spans="1:16" hidden="1" x14ac:dyDescent="0.25">
      <c r="A160" s="1" t="s">
        <v>173</v>
      </c>
      <c r="B160" t="str">
        <f>HYPERLINK("https://www.suredividend.com/sure-analysis-SAFE/","Safehold Inc.")</f>
        <v>Safehold Inc.</v>
      </c>
      <c r="C160" t="s">
        <v>216</v>
      </c>
      <c r="D160" t="s">
        <v>392</v>
      </c>
      <c r="E160">
        <v>22.05</v>
      </c>
      <c r="F160">
        <v>3.2199546485260772E-2</v>
      </c>
      <c r="G160" t="s">
        <v>232</v>
      </c>
      <c r="H160">
        <v>0</v>
      </c>
      <c r="I160">
        <v>2.5580450076664981E-2</v>
      </c>
      <c r="J160">
        <v>0.70353370862800002</v>
      </c>
      <c r="K160">
        <v>1567.0136789999999</v>
      </c>
      <c r="L160" t="s">
        <v>217</v>
      </c>
      <c r="M160" t="s">
        <v>217</v>
      </c>
      <c r="N160">
        <v>4.0720835035647971</v>
      </c>
      <c r="O160">
        <v>29.53</v>
      </c>
      <c r="P160">
        <v>6.55</v>
      </c>
    </row>
    <row r="161" spans="1:16" hidden="1" x14ac:dyDescent="0.25">
      <c r="A161" s="1" t="s">
        <v>174</v>
      </c>
      <c r="B161" t="str">
        <f>HYPERLINK("https://www.suredividend.com/sure-analysis-SBAC/","SBA Communications Corp")</f>
        <v>SBA Communications Corp</v>
      </c>
      <c r="C161" t="s">
        <v>216</v>
      </c>
      <c r="D161" t="s">
        <v>332</v>
      </c>
      <c r="E161">
        <v>239.9</v>
      </c>
      <c r="F161">
        <v>1.41725719049604E-2</v>
      </c>
      <c r="G161" t="s">
        <v>286</v>
      </c>
      <c r="H161" t="s">
        <v>217</v>
      </c>
      <c r="I161" t="s">
        <v>217</v>
      </c>
      <c r="J161">
        <v>3.3620153478273722</v>
      </c>
      <c r="K161">
        <v>25882.811000000002</v>
      </c>
      <c r="L161">
        <v>52.228892274474603</v>
      </c>
      <c r="M161">
        <v>0.7405320149399498</v>
      </c>
      <c r="N161">
        <v>1.0497636057055211</v>
      </c>
      <c r="O161">
        <v>301.55</v>
      </c>
      <c r="P161">
        <v>183.88</v>
      </c>
    </row>
    <row r="162" spans="1:16" hidden="1" x14ac:dyDescent="0.25">
      <c r="A162" s="1" t="s">
        <v>175</v>
      </c>
      <c r="B162" t="str">
        <f>HYPERLINK("https://www.suredividend.com/sure-analysis-SBRA/","Sabra Healthcare REIT Inc")</f>
        <v>Sabra Healthcare REIT Inc</v>
      </c>
      <c r="C162" t="s">
        <v>216</v>
      </c>
      <c r="D162" t="s">
        <v>384</v>
      </c>
      <c r="E162">
        <v>14.26</v>
      </c>
      <c r="F162">
        <v>8.4151472650771386E-2</v>
      </c>
      <c r="G162" t="s">
        <v>219</v>
      </c>
      <c r="H162">
        <v>0</v>
      </c>
      <c r="I162">
        <v>-7.7892088518272229E-2</v>
      </c>
      <c r="J162">
        <v>1.1419075565456751</v>
      </c>
      <c r="K162">
        <v>3297.1903980000002</v>
      </c>
      <c r="L162" t="s">
        <v>217</v>
      </c>
      <c r="M162" t="s">
        <v>217</v>
      </c>
      <c r="N162">
        <v>0.94846557893948402</v>
      </c>
      <c r="O162">
        <v>14.8</v>
      </c>
      <c r="P162">
        <v>9.19</v>
      </c>
    </row>
    <row r="163" spans="1:16" hidden="1" x14ac:dyDescent="0.25">
      <c r="A163" s="1" t="s">
        <v>176</v>
      </c>
      <c r="B163" t="str">
        <f>HYPERLINK("https://www.suredividend.com/sure-analysis-research-database/","Global Self Storage Inc")</f>
        <v>Global Self Storage Inc</v>
      </c>
      <c r="C163" t="s">
        <v>216</v>
      </c>
      <c r="D163" t="s">
        <v>322</v>
      </c>
      <c r="E163">
        <v>4.51</v>
      </c>
      <c r="F163">
        <v>6.1551693836935012E-2</v>
      </c>
      <c r="G163" t="s">
        <v>281</v>
      </c>
      <c r="H163">
        <v>0</v>
      </c>
      <c r="I163">
        <v>2.20800938152379E-2</v>
      </c>
      <c r="J163">
        <v>0.27759813920457899</v>
      </c>
      <c r="K163">
        <v>50.254795000000001</v>
      </c>
      <c r="L163">
        <v>0</v>
      </c>
      <c r="M163" t="s">
        <v>217</v>
      </c>
      <c r="N163">
        <v>0.45291125249429198</v>
      </c>
      <c r="O163">
        <v>5.19</v>
      </c>
      <c r="P163">
        <v>4.2</v>
      </c>
    </row>
    <row r="164" spans="1:16" hidden="1" x14ac:dyDescent="0.25">
      <c r="A164" s="1" t="s">
        <v>177</v>
      </c>
      <c r="B164" t="str">
        <f>HYPERLINK("https://www.suredividend.com/sure-analysis-research-database/","Seven Hills Realty Trust .")</f>
        <v>Seven Hills Realty Trust .</v>
      </c>
      <c r="C164" t="s">
        <v>217</v>
      </c>
      <c r="D164" t="s">
        <v>368</v>
      </c>
      <c r="E164">
        <v>13.73</v>
      </c>
      <c r="F164">
        <v>9.498546359646301E-2</v>
      </c>
      <c r="G164" t="s">
        <v>250</v>
      </c>
      <c r="H164" t="s">
        <v>217</v>
      </c>
      <c r="I164" t="s">
        <v>217</v>
      </c>
      <c r="J164">
        <v>1.3041504151794501</v>
      </c>
      <c r="K164">
        <v>203.360659</v>
      </c>
      <c r="L164">
        <v>0</v>
      </c>
      <c r="M164" t="s">
        <v>217</v>
      </c>
      <c r="N164">
        <v>0.41623005793302797</v>
      </c>
      <c r="O164">
        <v>14</v>
      </c>
      <c r="P164">
        <v>8.18</v>
      </c>
    </row>
    <row r="165" spans="1:16" hidden="1" x14ac:dyDescent="0.25">
      <c r="A165" s="1" t="s">
        <v>178</v>
      </c>
      <c r="B165" t="str">
        <f>HYPERLINK("https://www.suredividend.com/sure-analysis-research-database/","Sunstone Hotel Investors Inc")</f>
        <v>Sunstone Hotel Investors Inc</v>
      </c>
      <c r="C165" t="s">
        <v>216</v>
      </c>
      <c r="D165" t="s">
        <v>314</v>
      </c>
      <c r="E165">
        <v>10.77</v>
      </c>
      <c r="F165">
        <v>2.2105590679280002E-2</v>
      </c>
      <c r="G165" t="s">
        <v>232</v>
      </c>
      <c r="H165" t="s">
        <v>217</v>
      </c>
      <c r="I165" t="s">
        <v>217</v>
      </c>
      <c r="J165">
        <v>0.23807721161584899</v>
      </c>
      <c r="K165">
        <v>2212.6321600000001</v>
      </c>
      <c r="L165">
        <v>26.754923337605799</v>
      </c>
      <c r="M165">
        <v>0.59638580064090441</v>
      </c>
      <c r="N165">
        <v>1.1371840399099169</v>
      </c>
      <c r="O165">
        <v>11.15</v>
      </c>
      <c r="P165">
        <v>8.4</v>
      </c>
    </row>
    <row r="166" spans="1:16" hidden="1" x14ac:dyDescent="0.25">
      <c r="A166" s="1" t="s">
        <v>179</v>
      </c>
      <c r="B166" t="str">
        <f>HYPERLINK("https://www.suredividend.com/sure-analysis-research-database/","SITE Centers Corp")</f>
        <v>SITE Centers Corp</v>
      </c>
      <c r="C166" t="s">
        <v>216</v>
      </c>
      <c r="D166" t="s">
        <v>387</v>
      </c>
      <c r="E166">
        <v>13.92</v>
      </c>
      <c r="F166">
        <v>3.6377081147817E-2</v>
      </c>
      <c r="G166" t="s">
        <v>227</v>
      </c>
      <c r="H166" t="s">
        <v>217</v>
      </c>
      <c r="I166" t="s">
        <v>217</v>
      </c>
      <c r="J166">
        <v>0.50636896957762301</v>
      </c>
      <c r="K166">
        <v>2913.7003380000001</v>
      </c>
      <c r="L166">
        <v>33.91612447776135</v>
      </c>
      <c r="M166">
        <v>1.2411004156314289</v>
      </c>
      <c r="N166">
        <v>1.276227144347218</v>
      </c>
      <c r="O166">
        <v>14.54</v>
      </c>
      <c r="P166">
        <v>10.65</v>
      </c>
    </row>
    <row r="167" spans="1:16" hidden="1" x14ac:dyDescent="0.25">
      <c r="A167" s="1" t="s">
        <v>180</v>
      </c>
      <c r="B167" t="str">
        <f>HYPERLINK("https://www.suredividend.com/sure-analysis-SKT/","Tanger Inc.")</f>
        <v>Tanger Inc.</v>
      </c>
      <c r="C167" t="s">
        <v>216</v>
      </c>
      <c r="D167" t="s">
        <v>385</v>
      </c>
      <c r="E167">
        <v>27.18</v>
      </c>
      <c r="F167">
        <v>3.8263428991905817E-2</v>
      </c>
      <c r="G167" t="s">
        <v>275</v>
      </c>
      <c r="H167" t="s">
        <v>217</v>
      </c>
      <c r="I167" t="s">
        <v>217</v>
      </c>
      <c r="J167">
        <v>0.95375339288458105</v>
      </c>
      <c r="K167">
        <v>2863.4852719999999</v>
      </c>
      <c r="L167">
        <v>30.902809937514171</v>
      </c>
      <c r="M167">
        <v>1.0948839316778569</v>
      </c>
      <c r="N167">
        <v>1.185518800951876</v>
      </c>
      <c r="O167">
        <v>28.77</v>
      </c>
      <c r="P167">
        <v>16.61</v>
      </c>
    </row>
    <row r="168" spans="1:16" hidden="1" x14ac:dyDescent="0.25">
      <c r="A168" s="1" t="s">
        <v>181</v>
      </c>
      <c r="B168" t="str">
        <f>HYPERLINK("https://www.suredividend.com/sure-analysis-SLG/","SL Green Realty Corp.")</f>
        <v>SL Green Realty Corp.</v>
      </c>
      <c r="C168" t="s">
        <v>216</v>
      </c>
      <c r="D168" t="s">
        <v>317</v>
      </c>
      <c r="E168">
        <v>45.39</v>
      </c>
      <c r="F168">
        <v>7.160167437761622E-2</v>
      </c>
      <c r="G168" t="s">
        <v>232</v>
      </c>
      <c r="H168">
        <v>-7.6809453471196609E-2</v>
      </c>
      <c r="I168">
        <v>-4.2603578852664303E-2</v>
      </c>
      <c r="J168">
        <v>3.0878316794949092</v>
      </c>
      <c r="K168">
        <v>2923.8739679999999</v>
      </c>
      <c r="L168" t="s">
        <v>217</v>
      </c>
      <c r="M168" t="s">
        <v>217</v>
      </c>
      <c r="N168">
        <v>2.4580251017381469</v>
      </c>
      <c r="O168">
        <v>49.84</v>
      </c>
      <c r="P168">
        <v>17.420000000000002</v>
      </c>
    </row>
    <row r="169" spans="1:16" hidden="1" x14ac:dyDescent="0.25">
      <c r="A169" s="1" t="s">
        <v>182</v>
      </c>
      <c r="B169" t="str">
        <f>HYPERLINK("https://www.suredividend.com/sure-analysis-research-database/","New Senior Investment Group Inc")</f>
        <v>New Senior Investment Group Inc</v>
      </c>
      <c r="C169" t="s">
        <v>216</v>
      </c>
      <c r="D169" t="s">
        <v>388</v>
      </c>
      <c r="E169">
        <v>8.82</v>
      </c>
      <c r="F169">
        <v>2.1896297765000999E-2</v>
      </c>
      <c r="G169" t="s">
        <v>287</v>
      </c>
      <c r="H169" t="s">
        <v>217</v>
      </c>
      <c r="I169" t="s">
        <v>217</v>
      </c>
      <c r="J169">
        <v>0.19312534628731601</v>
      </c>
      <c r="K169">
        <v>741.43726500000002</v>
      </c>
      <c r="L169" t="s">
        <v>217</v>
      </c>
      <c r="M169" t="s">
        <v>217</v>
      </c>
      <c r="N169">
        <v>1.2521243967302069</v>
      </c>
      <c r="O169">
        <v>9.44</v>
      </c>
      <c r="P169">
        <v>3.45</v>
      </c>
    </row>
    <row r="170" spans="1:16" hidden="1" x14ac:dyDescent="0.25">
      <c r="A170" s="1" t="s">
        <v>183</v>
      </c>
      <c r="B170" t="str">
        <f>HYPERLINK("https://www.suredividend.com/sure-analysis-research-database/","Sotherly Hotels Inc")</f>
        <v>Sotherly Hotels Inc</v>
      </c>
      <c r="C170" t="s">
        <v>216</v>
      </c>
      <c r="D170" t="s">
        <v>314</v>
      </c>
      <c r="E170">
        <v>1.45</v>
      </c>
      <c r="F170">
        <v>0</v>
      </c>
      <c r="G170" t="s">
        <v>288</v>
      </c>
      <c r="H170" t="s">
        <v>217</v>
      </c>
      <c r="I170" t="s">
        <v>217</v>
      </c>
      <c r="J170">
        <v>0</v>
      </c>
      <c r="K170">
        <v>28.560366999999999</v>
      </c>
      <c r="L170">
        <v>0</v>
      </c>
      <c r="M170" t="s">
        <v>217</v>
      </c>
      <c r="N170">
        <v>0.63043579881576806</v>
      </c>
      <c r="O170">
        <v>2.5</v>
      </c>
      <c r="P170">
        <v>1.34</v>
      </c>
    </row>
    <row r="171" spans="1:16" hidden="1" x14ac:dyDescent="0.25">
      <c r="A171" s="1" t="s">
        <v>184</v>
      </c>
      <c r="B171" t="str">
        <f>HYPERLINK("https://www.suredividend.com/sure-analysis-SPG/","Simon Property Group, Inc.")</f>
        <v>Simon Property Group, Inc.</v>
      </c>
      <c r="C171" t="s">
        <v>216</v>
      </c>
      <c r="D171" t="s">
        <v>321</v>
      </c>
      <c r="E171">
        <v>146.62</v>
      </c>
      <c r="F171">
        <v>5.1834674669212932E-2</v>
      </c>
      <c r="G171" t="s">
        <v>230</v>
      </c>
      <c r="H171">
        <v>5.555555555555558E-2</v>
      </c>
      <c r="I171">
        <v>-1.508228699443004E-2</v>
      </c>
      <c r="J171">
        <v>7.2822565214250394</v>
      </c>
      <c r="K171">
        <v>47833.222734000003</v>
      </c>
      <c r="L171">
        <v>21.682294303629579</v>
      </c>
      <c r="M171">
        <v>1.078852817988895</v>
      </c>
      <c r="N171">
        <v>1.1277286132014459</v>
      </c>
      <c r="O171">
        <v>146.91</v>
      </c>
      <c r="P171">
        <v>95.51</v>
      </c>
    </row>
    <row r="172" spans="1:16" hidden="1" x14ac:dyDescent="0.25">
      <c r="A172" s="1" t="s">
        <v>185</v>
      </c>
      <c r="B172" t="str">
        <f>HYPERLINK("https://www.suredividend.com/sure-analysis-SRC/","Spirit Realty Capital Inc")</f>
        <v>Spirit Realty Capital Inc</v>
      </c>
      <c r="C172" t="s">
        <v>216</v>
      </c>
      <c r="D172" t="s">
        <v>327</v>
      </c>
      <c r="E172">
        <v>44.86</v>
      </c>
      <c r="F172">
        <v>5.9741417744092737E-2</v>
      </c>
      <c r="G172" t="s">
        <v>227</v>
      </c>
      <c r="H172">
        <v>9.9547511312216841E-3</v>
      </c>
      <c r="I172">
        <v>1.388123583647949E-2</v>
      </c>
      <c r="J172">
        <v>2.5980329292723998</v>
      </c>
      <c r="K172">
        <v>6340.1184389999999</v>
      </c>
      <c r="L172">
        <v>25.55108485090777</v>
      </c>
      <c r="M172">
        <v>1.4761550734502269</v>
      </c>
      <c r="N172">
        <v>0.9154425993149411</v>
      </c>
      <c r="O172">
        <v>45.6</v>
      </c>
      <c r="P172">
        <v>31.73</v>
      </c>
    </row>
    <row r="173" spans="1:16" hidden="1" x14ac:dyDescent="0.25">
      <c r="A173" s="1" t="s">
        <v>186</v>
      </c>
      <c r="B173" t="str">
        <f>HYPERLINK("https://www.suredividend.com/sure-analysis-research-database/","Seritage Growth Properties")</f>
        <v>Seritage Growth Properties</v>
      </c>
      <c r="C173" t="s">
        <v>216</v>
      </c>
      <c r="D173" t="s">
        <v>389</v>
      </c>
      <c r="E173">
        <v>9.5500000000000007</v>
      </c>
      <c r="F173">
        <v>0</v>
      </c>
      <c r="G173" t="s">
        <v>289</v>
      </c>
      <c r="H173" t="s">
        <v>217</v>
      </c>
      <c r="I173" t="s">
        <v>217</v>
      </c>
      <c r="J173">
        <v>0</v>
      </c>
      <c r="K173">
        <v>536.57076099999995</v>
      </c>
      <c r="L173" t="s">
        <v>217</v>
      </c>
      <c r="M173">
        <v>0</v>
      </c>
      <c r="N173">
        <v>1.06089326645014</v>
      </c>
      <c r="O173">
        <v>12.79</v>
      </c>
      <c r="P173">
        <v>7.07</v>
      </c>
    </row>
    <row r="174" spans="1:16" hidden="1" x14ac:dyDescent="0.25">
      <c r="A174" s="1" t="s">
        <v>187</v>
      </c>
      <c r="B174" t="str">
        <f>HYPERLINK("https://www.suredividend.com/sure-analysis-STAG/","STAG Industrial Inc")</f>
        <v>STAG Industrial Inc</v>
      </c>
      <c r="C174" t="s">
        <v>216</v>
      </c>
      <c r="D174" t="s">
        <v>324</v>
      </c>
      <c r="E174">
        <v>38.57</v>
      </c>
      <c r="F174">
        <v>3.8112522686025413E-2</v>
      </c>
      <c r="G174" t="s">
        <v>236</v>
      </c>
      <c r="H174">
        <v>0</v>
      </c>
      <c r="I174">
        <v>1.3655766214057949E-3</v>
      </c>
      <c r="J174">
        <v>1.442371611959147</v>
      </c>
      <c r="K174">
        <v>7003.1896900000002</v>
      </c>
      <c r="L174">
        <v>38.758036914826498</v>
      </c>
      <c r="M174">
        <v>1.442371611959147</v>
      </c>
      <c r="N174">
        <v>1.0807698719717891</v>
      </c>
      <c r="O174">
        <v>39.61</v>
      </c>
      <c r="P174">
        <v>29.94</v>
      </c>
    </row>
    <row r="175" spans="1:16" hidden="1" x14ac:dyDescent="0.25">
      <c r="A175" s="1" t="s">
        <v>188</v>
      </c>
      <c r="B175" t="str">
        <f>HYPERLINK("https://www.suredividend.com/sure-analysis-research-database/","iStar Inc")</f>
        <v>iStar Inc</v>
      </c>
      <c r="C175" t="s">
        <v>216</v>
      </c>
      <c r="D175" t="s">
        <v>391</v>
      </c>
      <c r="E175">
        <v>7.63</v>
      </c>
      <c r="F175">
        <v>2.5486899682131001E-2</v>
      </c>
      <c r="G175" t="s">
        <v>290</v>
      </c>
      <c r="H175" t="s">
        <v>217</v>
      </c>
      <c r="I175" t="s">
        <v>217</v>
      </c>
      <c r="J175">
        <v>0.19446504457466199</v>
      </c>
      <c r="K175">
        <v>662.55890899999997</v>
      </c>
      <c r="L175">
        <v>1.6655913364270769</v>
      </c>
      <c r="M175">
        <v>3.9445242307233667E-2</v>
      </c>
      <c r="N175">
        <v>1.5008269271555159</v>
      </c>
      <c r="O175">
        <v>18.41</v>
      </c>
      <c r="P175">
        <v>6.46</v>
      </c>
    </row>
    <row r="176" spans="1:16" hidden="1" x14ac:dyDescent="0.25">
      <c r="A176" s="1" t="s">
        <v>189</v>
      </c>
      <c r="B176" t="str">
        <f>HYPERLINK("https://www.suredividend.com/sure-analysis-research-database/","Store Capital Corp")</f>
        <v>Store Capital Corp</v>
      </c>
      <c r="C176" t="s">
        <v>216</v>
      </c>
      <c r="D176" t="s">
        <v>327</v>
      </c>
      <c r="E176">
        <v>32.21</v>
      </c>
      <c r="F176">
        <v>3.6159915256518002E-2</v>
      </c>
      <c r="G176" t="s">
        <v>291</v>
      </c>
      <c r="H176" t="s">
        <v>217</v>
      </c>
      <c r="I176" t="s">
        <v>217</v>
      </c>
      <c r="J176">
        <v>1.164710870412454</v>
      </c>
      <c r="K176">
        <v>9105.3095209999992</v>
      </c>
      <c r="L176">
        <v>28.391453609754731</v>
      </c>
      <c r="M176">
        <v>1.0040610951831499</v>
      </c>
      <c r="N176">
        <v>0.47767885254239911</v>
      </c>
      <c r="O176">
        <v>32.25</v>
      </c>
      <c r="P176">
        <v>23.82</v>
      </c>
    </row>
    <row r="177" spans="1:16" hidden="1" x14ac:dyDescent="0.25">
      <c r="A177" s="1" t="s">
        <v>190</v>
      </c>
      <c r="B177" t="str">
        <f>HYPERLINK("https://www.suredividend.com/sure-analysis-STWD/","Starwood Property Trust Inc")</f>
        <v>Starwood Property Trust Inc</v>
      </c>
      <c r="C177" t="s">
        <v>216</v>
      </c>
      <c r="D177" t="s">
        <v>393</v>
      </c>
      <c r="E177">
        <v>20.82</v>
      </c>
      <c r="F177">
        <v>9.2219020172910657E-2</v>
      </c>
      <c r="G177" t="s">
        <v>268</v>
      </c>
      <c r="H177">
        <v>0</v>
      </c>
      <c r="I177">
        <v>0</v>
      </c>
      <c r="J177">
        <v>1.8542576608334389</v>
      </c>
      <c r="K177">
        <v>6521.3663189999997</v>
      </c>
      <c r="L177">
        <v>16.253760559889539</v>
      </c>
      <c r="M177">
        <v>1.437409039405767</v>
      </c>
      <c r="N177">
        <v>1.447629065994382</v>
      </c>
      <c r="O177">
        <v>21.8</v>
      </c>
      <c r="P177">
        <v>14.54</v>
      </c>
    </row>
    <row r="178" spans="1:16" hidden="1" x14ac:dyDescent="0.25">
      <c r="A178" s="1" t="s">
        <v>191</v>
      </c>
      <c r="B178" t="str">
        <f>HYPERLINK("https://www.suredividend.com/sure-analysis-research-database/","Sun Communities, Inc.")</f>
        <v>Sun Communities, Inc.</v>
      </c>
      <c r="C178" t="s">
        <v>216</v>
      </c>
      <c r="D178" t="s">
        <v>394</v>
      </c>
      <c r="E178">
        <v>134.69</v>
      </c>
      <c r="F178">
        <v>2.7319610229444999E-2</v>
      </c>
      <c r="G178" t="s">
        <v>232</v>
      </c>
      <c r="H178">
        <v>5.6818181818181879E-2</v>
      </c>
      <c r="I178">
        <v>4.3961149790192833E-2</v>
      </c>
      <c r="J178">
        <v>3.6796783018040689</v>
      </c>
      <c r="K178">
        <v>16761.529106000002</v>
      </c>
      <c r="L178">
        <v>74.694871239839571</v>
      </c>
      <c r="M178">
        <v>2.0789142948045591</v>
      </c>
      <c r="N178">
        <v>0.9300815231910351</v>
      </c>
      <c r="O178">
        <v>159.18</v>
      </c>
      <c r="P178">
        <v>102.03</v>
      </c>
    </row>
    <row r="179" spans="1:16" hidden="1" x14ac:dyDescent="0.25">
      <c r="A179" s="1" t="s">
        <v>192</v>
      </c>
      <c r="B179" t="str">
        <f>HYPERLINK("https://www.suredividend.com/sure-analysis-research-database/","Service Properties Trust")</f>
        <v>Service Properties Trust</v>
      </c>
      <c r="C179" t="s">
        <v>216</v>
      </c>
      <c r="D179" t="s">
        <v>327</v>
      </c>
      <c r="E179">
        <v>8.15</v>
      </c>
      <c r="F179">
        <v>9.2206108678415014E-2</v>
      </c>
      <c r="G179" t="s">
        <v>250</v>
      </c>
      <c r="H179">
        <v>0</v>
      </c>
      <c r="I179">
        <v>-0.17709287005834459</v>
      </c>
      <c r="J179">
        <v>0.75147978572908902</v>
      </c>
      <c r="K179">
        <v>1351.027456</v>
      </c>
      <c r="L179" t="s">
        <v>217</v>
      </c>
      <c r="M179" t="s">
        <v>217</v>
      </c>
      <c r="N179">
        <v>1.241309225977725</v>
      </c>
      <c r="O179">
        <v>10.25</v>
      </c>
      <c r="P179">
        <v>6.73</v>
      </c>
    </row>
    <row r="180" spans="1:16" hidden="1" x14ac:dyDescent="0.25">
      <c r="A180" s="1" t="s">
        <v>193</v>
      </c>
      <c r="B180" t="str">
        <f>HYPERLINK("https://www.suredividend.com/sure-analysis-research-database/","Transcontinental Realty Investors, Inc.")</f>
        <v>Transcontinental Realty Investors, Inc.</v>
      </c>
      <c r="C180" t="s">
        <v>216</v>
      </c>
      <c r="D180" t="s">
        <v>368</v>
      </c>
      <c r="E180">
        <v>39.549999999999997</v>
      </c>
      <c r="F180">
        <v>0</v>
      </c>
      <c r="H180" t="s">
        <v>217</v>
      </c>
      <c r="I180" t="s">
        <v>217</v>
      </c>
      <c r="J180">
        <v>0</v>
      </c>
      <c r="K180">
        <v>341.68494800000002</v>
      </c>
      <c r="L180">
        <v>5.0660520683213237</v>
      </c>
      <c r="M180">
        <v>0</v>
      </c>
      <c r="N180">
        <v>0.51808380813710608</v>
      </c>
      <c r="O180">
        <v>47.35</v>
      </c>
      <c r="P180">
        <v>27.23</v>
      </c>
    </row>
    <row r="181" spans="1:16" hidden="1" x14ac:dyDescent="0.25">
      <c r="A181" s="1" t="s">
        <v>194</v>
      </c>
      <c r="B181" t="str">
        <f>HYPERLINK("https://www.suredividend.com/sure-analysis-research-database/","Taubman Centers, Inc.")</f>
        <v>Taubman Centers, Inc.</v>
      </c>
      <c r="C181" t="s">
        <v>216</v>
      </c>
      <c r="D181" t="s">
        <v>321</v>
      </c>
      <c r="E181">
        <v>42.99</v>
      </c>
      <c r="F181">
        <v>1.5701326167037E-2</v>
      </c>
      <c r="G181" t="s">
        <v>292</v>
      </c>
      <c r="H181" t="s">
        <v>217</v>
      </c>
      <c r="I181" t="s">
        <v>217</v>
      </c>
      <c r="J181">
        <v>0.67500001192092907</v>
      </c>
      <c r="K181">
        <v>2653.5727969999998</v>
      </c>
      <c r="L181" t="s">
        <v>217</v>
      </c>
      <c r="M181" t="s">
        <v>217</v>
      </c>
      <c r="O181">
        <v>52.49</v>
      </c>
      <c r="P181">
        <v>26.04</v>
      </c>
    </row>
    <row r="182" spans="1:16" hidden="1" x14ac:dyDescent="0.25">
      <c r="A182" s="1" t="s">
        <v>195</v>
      </c>
      <c r="B182" t="str">
        <f>HYPERLINK("https://www.suredividend.com/sure-analysis-research-database/","Terreno Realty Corp")</f>
        <v>Terreno Realty Corp</v>
      </c>
      <c r="C182" t="s">
        <v>216</v>
      </c>
      <c r="D182" t="s">
        <v>324</v>
      </c>
      <c r="E182">
        <v>62.87</v>
      </c>
      <c r="F182">
        <v>2.6750968768478999E-2</v>
      </c>
      <c r="G182" t="s">
        <v>238</v>
      </c>
      <c r="H182">
        <v>0.125</v>
      </c>
      <c r="I182">
        <v>0.13396657763302719</v>
      </c>
      <c r="J182">
        <v>1.6818334064742979</v>
      </c>
      <c r="K182">
        <v>5368.2118469999996</v>
      </c>
      <c r="L182">
        <v>35.303015548694269</v>
      </c>
      <c r="M182">
        <v>0.89459223748632877</v>
      </c>
      <c r="N182">
        <v>0.90836384415010107</v>
      </c>
      <c r="O182">
        <v>65.14</v>
      </c>
      <c r="P182">
        <v>50.05</v>
      </c>
    </row>
    <row r="183" spans="1:16" hidden="1" x14ac:dyDescent="0.25">
      <c r="A183" s="1" t="s">
        <v>196</v>
      </c>
      <c r="B183" t="str">
        <f>HYPERLINK("https://www.suredividend.com/sure-analysis-research-database/","TPG RE Finance Trust Inc")</f>
        <v>TPG RE Finance Trust Inc</v>
      </c>
      <c r="C183" t="s">
        <v>216</v>
      </c>
      <c r="D183" t="s">
        <v>368</v>
      </c>
      <c r="E183">
        <v>6.46</v>
      </c>
      <c r="F183">
        <v>0.14121181776460401</v>
      </c>
      <c r="G183" t="s">
        <v>293</v>
      </c>
      <c r="H183">
        <v>0</v>
      </c>
      <c r="I183">
        <v>-0.11008493827036971</v>
      </c>
      <c r="J183">
        <v>0.91222834275934506</v>
      </c>
      <c r="K183">
        <v>502.166718</v>
      </c>
      <c r="L183" t="s">
        <v>217</v>
      </c>
      <c r="M183" t="s">
        <v>217</v>
      </c>
      <c r="N183">
        <v>1.804316346926943</v>
      </c>
      <c r="O183">
        <v>8.0500000000000007</v>
      </c>
      <c r="P183">
        <v>4.49</v>
      </c>
    </row>
    <row r="184" spans="1:16" hidden="1" x14ac:dyDescent="0.25">
      <c r="A184" s="1" t="s">
        <v>197</v>
      </c>
      <c r="B184" t="str">
        <f>HYPERLINK("https://www.suredividend.com/sure-analysis-TWO/","Two Harbors Investment Corp")</f>
        <v>Two Harbors Investment Corp</v>
      </c>
      <c r="C184" t="s">
        <v>216</v>
      </c>
      <c r="D184" t="s">
        <v>395</v>
      </c>
      <c r="E184">
        <v>13.59</v>
      </c>
      <c r="F184">
        <v>0.1324503311258278</v>
      </c>
      <c r="G184" t="s">
        <v>294</v>
      </c>
      <c r="H184">
        <v>-0.25000000000000011</v>
      </c>
      <c r="I184">
        <v>-8.6593126886237437E-3</v>
      </c>
      <c r="J184">
        <v>1.8491894311344681</v>
      </c>
      <c r="K184">
        <v>1307.19318</v>
      </c>
      <c r="L184">
        <v>45.863208914462142</v>
      </c>
      <c r="M184">
        <v>6.6517605436491651</v>
      </c>
      <c r="N184">
        <v>1.40931072530294</v>
      </c>
      <c r="O184">
        <v>16.2</v>
      </c>
      <c r="P184">
        <v>9.51</v>
      </c>
    </row>
    <row r="185" spans="1:16" hidden="1" x14ac:dyDescent="0.25">
      <c r="A185" s="1" t="s">
        <v>198</v>
      </c>
      <c r="B185" t="str">
        <f>HYPERLINK("https://www.suredividend.com/sure-analysis-research-database/","Urstadt Biddle Properties, Inc.")</f>
        <v>Urstadt Biddle Properties, Inc.</v>
      </c>
      <c r="C185" t="s">
        <v>216</v>
      </c>
      <c r="D185" t="s">
        <v>396</v>
      </c>
      <c r="E185">
        <v>21.14</v>
      </c>
      <c r="F185">
        <v>5.5464129916136001E-2</v>
      </c>
      <c r="G185" t="s">
        <v>295</v>
      </c>
      <c r="H185" t="s">
        <v>217</v>
      </c>
      <c r="I185" t="s">
        <v>217</v>
      </c>
      <c r="J185">
        <v>1.1725117064271331</v>
      </c>
      <c r="K185">
        <v>832.17413299999998</v>
      </c>
      <c r="L185">
        <v>32.572965921011431</v>
      </c>
      <c r="M185">
        <v>1.743771127940412</v>
      </c>
      <c r="N185">
        <v>0.81191969794392305</v>
      </c>
      <c r="O185">
        <v>23.16</v>
      </c>
      <c r="P185">
        <v>14.51</v>
      </c>
    </row>
    <row r="186" spans="1:16" hidden="1" x14ac:dyDescent="0.25">
      <c r="A186" s="1" t="s">
        <v>199</v>
      </c>
      <c r="B186" t="str">
        <f>HYPERLINK("https://www.suredividend.com/sure-analysis-research-database/","Urstadt Biddle Properties, Inc.")</f>
        <v>Urstadt Biddle Properties, Inc.</v>
      </c>
      <c r="C186" t="s">
        <v>216</v>
      </c>
      <c r="D186" t="s">
        <v>396</v>
      </c>
      <c r="E186">
        <v>21.21</v>
      </c>
      <c r="F186">
        <v>4.9834646431774002E-2</v>
      </c>
      <c r="G186" t="s">
        <v>295</v>
      </c>
      <c r="H186" t="s">
        <v>217</v>
      </c>
      <c r="I186" t="s">
        <v>217</v>
      </c>
      <c r="J186">
        <v>1.0569928508179369</v>
      </c>
      <c r="K186">
        <v>832.17413299999998</v>
      </c>
      <c r="L186">
        <v>32.572965921011431</v>
      </c>
      <c r="M186">
        <v>1.571970331377063</v>
      </c>
      <c r="O186">
        <v>23.08</v>
      </c>
      <c r="P186">
        <v>14.06</v>
      </c>
    </row>
    <row r="187" spans="1:16" hidden="1" x14ac:dyDescent="0.25">
      <c r="A187" s="1" t="s">
        <v>200</v>
      </c>
      <c r="B187" t="str">
        <f>HYPERLINK("https://www.suredividend.com/sure-analysis-UDR/","UDR Inc")</f>
        <v>UDR Inc</v>
      </c>
      <c r="C187" t="s">
        <v>216</v>
      </c>
      <c r="D187" t="s">
        <v>318</v>
      </c>
      <c r="E187">
        <v>38.590000000000003</v>
      </c>
      <c r="F187">
        <v>4.3534594454521888E-2</v>
      </c>
      <c r="G187" t="s">
        <v>235</v>
      </c>
      <c r="H187">
        <v>0.1052631578947367</v>
      </c>
      <c r="I187">
        <v>4.1640225538476683E-2</v>
      </c>
      <c r="J187">
        <v>1.652540270355686</v>
      </c>
      <c r="K187">
        <v>12693.336691</v>
      </c>
      <c r="L187">
        <v>28.134515214045379</v>
      </c>
      <c r="M187">
        <v>1.206233773982252</v>
      </c>
      <c r="N187">
        <v>1.0542733344801229</v>
      </c>
      <c r="O187">
        <v>43.55</v>
      </c>
      <c r="P187">
        <v>30.61</v>
      </c>
    </row>
    <row r="188" spans="1:16" hidden="1" x14ac:dyDescent="0.25">
      <c r="A188" s="1" t="s">
        <v>201</v>
      </c>
      <c r="B188" t="str">
        <f>HYPERLINK("https://www.suredividend.com/sure-analysis-UE/","Urban Edge Properties")</f>
        <v>Urban Edge Properties</v>
      </c>
      <c r="C188" t="s">
        <v>216</v>
      </c>
      <c r="D188" t="s">
        <v>397</v>
      </c>
      <c r="E188">
        <v>17.88</v>
      </c>
      <c r="F188">
        <v>3.5794183445190163E-2</v>
      </c>
      <c r="G188" t="s">
        <v>230</v>
      </c>
      <c r="H188" t="s">
        <v>217</v>
      </c>
      <c r="I188" t="s">
        <v>217</v>
      </c>
      <c r="J188">
        <v>0.630959824952255</v>
      </c>
      <c r="K188">
        <v>2103.4475779999998</v>
      </c>
      <c r="L188">
        <v>51.421492645577672</v>
      </c>
      <c r="M188">
        <v>1.878975059417078</v>
      </c>
      <c r="N188">
        <v>1.2094867613671929</v>
      </c>
      <c r="O188">
        <v>18.79</v>
      </c>
      <c r="P188">
        <v>12.74</v>
      </c>
    </row>
    <row r="189" spans="1:16" hidden="1" x14ac:dyDescent="0.25">
      <c r="A189" s="1" t="s">
        <v>202</v>
      </c>
      <c r="B189" t="str">
        <f>HYPERLINK("https://www.suredividend.com/sure-analysis-UHT/","Universal Health Realty Income Trust")</f>
        <v>Universal Health Realty Income Trust</v>
      </c>
      <c r="C189" t="s">
        <v>216</v>
      </c>
      <c r="D189" t="s">
        <v>398</v>
      </c>
      <c r="E189">
        <v>42.27</v>
      </c>
      <c r="F189">
        <v>6.8606576768393657E-2</v>
      </c>
      <c r="G189" t="s">
        <v>230</v>
      </c>
      <c r="H189">
        <v>1.398601398601396E-2</v>
      </c>
      <c r="I189">
        <v>1.4394408739590411E-2</v>
      </c>
      <c r="J189">
        <v>2.8125652303141488</v>
      </c>
      <c r="K189">
        <v>584.30044999999996</v>
      </c>
      <c r="L189">
        <v>33.507308768780817</v>
      </c>
      <c r="M189">
        <v>2.2321946272334521</v>
      </c>
      <c r="N189">
        <v>0.83421517850017401</v>
      </c>
      <c r="O189">
        <v>54.08</v>
      </c>
      <c r="P189">
        <v>36.4</v>
      </c>
    </row>
    <row r="190" spans="1:16" hidden="1" x14ac:dyDescent="0.25">
      <c r="A190" s="1" t="s">
        <v>203</v>
      </c>
      <c r="B190" t="str">
        <f>HYPERLINK("https://www.suredividend.com/sure-analysis-UMH/","UMH Properties Inc")</f>
        <v>UMH Properties Inc</v>
      </c>
      <c r="C190" t="s">
        <v>216</v>
      </c>
      <c r="D190" t="s">
        <v>399</v>
      </c>
      <c r="E190">
        <v>15.8</v>
      </c>
      <c r="F190">
        <v>5.1898734177215182E-2</v>
      </c>
      <c r="G190" t="s">
        <v>296</v>
      </c>
      <c r="H190">
        <v>2.4999999999999911E-2</v>
      </c>
      <c r="I190">
        <v>2.635185407071083E-2</v>
      </c>
      <c r="J190">
        <v>0.80330870133070409</v>
      </c>
      <c r="K190">
        <v>1049.0906440000001</v>
      </c>
      <c r="L190" t="s">
        <v>217</v>
      </c>
      <c r="M190" t="s">
        <v>217</v>
      </c>
      <c r="N190">
        <v>1.089121612565243</v>
      </c>
      <c r="O190">
        <v>17.920000000000002</v>
      </c>
      <c r="P190">
        <v>13.07</v>
      </c>
    </row>
    <row r="191" spans="1:16" hidden="1" x14ac:dyDescent="0.25">
      <c r="A191" s="1" t="s">
        <v>204</v>
      </c>
      <c r="B191" t="str">
        <f>HYPERLINK("https://www.suredividend.com/sure-analysis-research-database/","VEREIT Inc")</f>
        <v>VEREIT Inc</v>
      </c>
      <c r="C191" t="s">
        <v>216</v>
      </c>
      <c r="D191" t="s">
        <v>400</v>
      </c>
      <c r="E191">
        <v>50.146000000000001</v>
      </c>
      <c r="F191">
        <v>3.4690257484615003E-2</v>
      </c>
      <c r="G191" t="s">
        <v>297</v>
      </c>
      <c r="H191" t="s">
        <v>217</v>
      </c>
      <c r="I191" t="s">
        <v>217</v>
      </c>
      <c r="J191">
        <v>1.739577651823514</v>
      </c>
      <c r="K191">
        <v>11490.936643999999</v>
      </c>
      <c r="L191">
        <v>50.534045665754867</v>
      </c>
      <c r="M191">
        <v>8.3875489480400862</v>
      </c>
      <c r="O191">
        <v>52.37</v>
      </c>
      <c r="P191">
        <v>30.62</v>
      </c>
    </row>
    <row r="192" spans="1:16" hidden="1" x14ac:dyDescent="0.25">
      <c r="A192" s="1" t="s">
        <v>205</v>
      </c>
      <c r="B192" t="str">
        <f>HYPERLINK("https://www.suredividend.com/sure-analysis-VICI/","VICI Properties Inc")</f>
        <v>VICI Properties Inc</v>
      </c>
      <c r="C192" t="s">
        <v>216</v>
      </c>
      <c r="D192" t="s">
        <v>401</v>
      </c>
      <c r="E192">
        <v>31.1</v>
      </c>
      <c r="F192">
        <v>5.3376205787781343E-2</v>
      </c>
      <c r="G192" t="s">
        <v>224</v>
      </c>
      <c r="H192">
        <v>6.4102564102564097E-2</v>
      </c>
      <c r="I192">
        <v>7.6172895087932346E-2</v>
      </c>
      <c r="J192">
        <v>1.5794543804104639</v>
      </c>
      <c r="K192">
        <v>32173.948466000002</v>
      </c>
      <c r="L192">
        <v>13.57651389533569</v>
      </c>
      <c r="M192">
        <v>0.66643644743057551</v>
      </c>
      <c r="N192">
        <v>0.82047900541214502</v>
      </c>
      <c r="O192">
        <v>33.31</v>
      </c>
      <c r="P192">
        <v>26.28</v>
      </c>
    </row>
    <row r="193" spans="1:16" hidden="1" x14ac:dyDescent="0.25">
      <c r="A193" s="1" t="s">
        <v>206</v>
      </c>
      <c r="B193" t="str">
        <f>HYPERLINK("https://www.suredividend.com/sure-analysis-VNO/","Vornado Realty Trust")</f>
        <v>Vornado Realty Trust</v>
      </c>
      <c r="C193" t="s">
        <v>216</v>
      </c>
      <c r="D193" t="s">
        <v>402</v>
      </c>
      <c r="E193">
        <v>27.36</v>
      </c>
      <c r="F193">
        <v>1.388888888888889E-2</v>
      </c>
      <c r="G193" t="s">
        <v>298</v>
      </c>
      <c r="H193" t="s">
        <v>217</v>
      </c>
      <c r="I193" t="s">
        <v>217</v>
      </c>
      <c r="J193">
        <v>0.67114788426135408</v>
      </c>
      <c r="K193">
        <v>5207.2032440000003</v>
      </c>
      <c r="L193" t="s">
        <v>217</v>
      </c>
      <c r="M193" t="s">
        <v>217</v>
      </c>
      <c r="N193">
        <v>2.1738652505565872</v>
      </c>
      <c r="O193">
        <v>32.21</v>
      </c>
      <c r="P193">
        <v>12.18</v>
      </c>
    </row>
    <row r="194" spans="1:16" hidden="1" x14ac:dyDescent="0.25">
      <c r="A194" s="1" t="s">
        <v>207</v>
      </c>
      <c r="B194" t="str">
        <f>HYPERLINK("https://www.suredividend.com/sure-analysis-research-database/","Veris Residential Inc")</f>
        <v>Veris Residential Inc</v>
      </c>
      <c r="C194" t="s">
        <v>217</v>
      </c>
      <c r="D194" t="s">
        <v>403</v>
      </c>
      <c r="E194">
        <v>15.56</v>
      </c>
      <c r="F194">
        <v>3.3740358843739999E-3</v>
      </c>
      <c r="G194" t="s">
        <v>270</v>
      </c>
      <c r="H194" t="s">
        <v>217</v>
      </c>
      <c r="I194" t="s">
        <v>217</v>
      </c>
      <c r="J194">
        <v>5.2499998360871998E-2</v>
      </c>
      <c r="K194">
        <v>1434.9669449999999</v>
      </c>
      <c r="L194" t="s">
        <v>217</v>
      </c>
      <c r="M194" t="s">
        <v>217</v>
      </c>
      <c r="N194">
        <v>1.0271757707032969</v>
      </c>
      <c r="O194">
        <v>18.850000000000001</v>
      </c>
      <c r="P194">
        <v>13.02</v>
      </c>
    </row>
    <row r="195" spans="1:16" hidden="1" x14ac:dyDescent="0.25">
      <c r="A195" s="1" t="s">
        <v>208</v>
      </c>
      <c r="B195" t="str">
        <f>HYPERLINK("https://www.suredividend.com/sure-analysis-VTR/","Ventas Inc")</f>
        <v>Ventas Inc</v>
      </c>
      <c r="C195" t="s">
        <v>216</v>
      </c>
      <c r="D195" t="s">
        <v>390</v>
      </c>
      <c r="E195">
        <v>49.11</v>
      </c>
      <c r="F195">
        <v>3.6652412950519242E-2</v>
      </c>
      <c r="G195" t="s">
        <v>234</v>
      </c>
      <c r="H195">
        <v>0</v>
      </c>
      <c r="I195">
        <v>-0.1070181156534039</v>
      </c>
      <c r="J195">
        <v>1.7743938409651689</v>
      </c>
      <c r="K195">
        <v>19760.918484999998</v>
      </c>
      <c r="L195">
        <v>4093.8302227408331</v>
      </c>
      <c r="M195">
        <v>149.10872613152679</v>
      </c>
      <c r="N195">
        <v>0.95584865296091004</v>
      </c>
      <c r="O195">
        <v>51.1</v>
      </c>
      <c r="P195">
        <v>38.979999999999997</v>
      </c>
    </row>
    <row r="196" spans="1:16" hidden="1" x14ac:dyDescent="0.25">
      <c r="A196" s="1" t="s">
        <v>209</v>
      </c>
      <c r="B196" t="str">
        <f>HYPERLINK("https://www.suredividend.com/sure-analysis-WELL/","Welltower Inc.")</f>
        <v>Welltower Inc.</v>
      </c>
      <c r="C196" t="s">
        <v>216</v>
      </c>
      <c r="D196" t="s">
        <v>404</v>
      </c>
      <c r="E196">
        <v>91.93</v>
      </c>
      <c r="F196">
        <v>2.6541934080278471E-2</v>
      </c>
      <c r="G196" t="s">
        <v>299</v>
      </c>
      <c r="H196">
        <v>0</v>
      </c>
      <c r="I196">
        <v>-6.8544489199336978E-2</v>
      </c>
      <c r="J196">
        <v>2.4136223954912941</v>
      </c>
      <c r="K196">
        <v>50880.416294000002</v>
      </c>
      <c r="L196">
        <v>201.54251765078931</v>
      </c>
      <c r="M196">
        <v>4.808970702313796</v>
      </c>
      <c r="N196">
        <v>0.90989002939049002</v>
      </c>
      <c r="O196">
        <v>93.42</v>
      </c>
      <c r="P196">
        <v>63.75</v>
      </c>
    </row>
    <row r="197" spans="1:16" hidden="1" x14ac:dyDescent="0.25">
      <c r="A197" s="1" t="s">
        <v>210</v>
      </c>
      <c r="B197" t="str">
        <f>HYPERLINK("https://www.suredividend.com/sure-analysis-research-database/","Western Asset Mortgage Capital Corp")</f>
        <v>Western Asset Mortgage Capital Corp</v>
      </c>
      <c r="C197" t="s">
        <v>216</v>
      </c>
      <c r="D197" t="s">
        <v>315</v>
      </c>
      <c r="E197">
        <v>9.18</v>
      </c>
      <c r="F197">
        <v>0.17085359923014501</v>
      </c>
      <c r="G197" t="s">
        <v>300</v>
      </c>
      <c r="H197">
        <v>-0.7142857142857143</v>
      </c>
      <c r="I197">
        <v>-0.2025055649157125</v>
      </c>
      <c r="J197">
        <v>1.5684360409327329</v>
      </c>
      <c r="K197">
        <v>55.534951999999997</v>
      </c>
      <c r="L197" t="s">
        <v>217</v>
      </c>
      <c r="M197" t="s">
        <v>217</v>
      </c>
      <c r="O197">
        <v>10.199999999999999</v>
      </c>
      <c r="P197">
        <v>7.05</v>
      </c>
    </row>
    <row r="198" spans="1:16" hidden="1" x14ac:dyDescent="0.25">
      <c r="A198" s="1" t="s">
        <v>211</v>
      </c>
      <c r="B198" t="str">
        <f>HYPERLINK("https://www.suredividend.com/sure-analysis-WPC/","W. P. Carey Inc")</f>
        <v>W. P. Carey Inc</v>
      </c>
      <c r="C198" t="s">
        <v>216</v>
      </c>
      <c r="D198" t="s">
        <v>327</v>
      </c>
      <c r="E198">
        <v>67.37</v>
      </c>
      <c r="F198">
        <v>5.1061303250705063E-2</v>
      </c>
      <c r="G198" t="s">
        <v>232</v>
      </c>
      <c r="H198">
        <v>-0.1924882629107981</v>
      </c>
      <c r="I198">
        <v>-3.5807495997372762E-2</v>
      </c>
      <c r="J198">
        <v>3.9196452893245288</v>
      </c>
      <c r="K198">
        <v>14731.924150999999</v>
      </c>
      <c r="L198">
        <v>19.04387683126976</v>
      </c>
      <c r="M198">
        <v>1.104125433612543</v>
      </c>
      <c r="N198">
        <v>0.7562347546355791</v>
      </c>
      <c r="O198">
        <v>79.489999999999995</v>
      </c>
      <c r="P198">
        <v>49.91</v>
      </c>
    </row>
    <row r="199" spans="1:16" hidden="1" x14ac:dyDescent="0.25">
      <c r="A199" s="1" t="s">
        <v>212</v>
      </c>
      <c r="B199" t="str">
        <f>HYPERLINK("https://www.suredividend.com/sure-analysis-research-database/","Washington Prime Group Inc")</f>
        <v>Washington Prime Group Inc</v>
      </c>
      <c r="C199" t="s">
        <v>216</v>
      </c>
      <c r="D199" t="s">
        <v>321</v>
      </c>
      <c r="E199">
        <v>0.83230000000000004</v>
      </c>
      <c r="F199">
        <v>0</v>
      </c>
      <c r="G199" t="s">
        <v>301</v>
      </c>
      <c r="H199" t="s">
        <v>217</v>
      </c>
      <c r="I199" t="s">
        <v>217</v>
      </c>
      <c r="J199">
        <v>0</v>
      </c>
      <c r="K199">
        <v>15.701487999999999</v>
      </c>
      <c r="L199" t="s">
        <v>217</v>
      </c>
      <c r="M199">
        <v>0</v>
      </c>
      <c r="N199">
        <v>2.1133304965125341</v>
      </c>
      <c r="O199">
        <v>16.55</v>
      </c>
      <c r="P199">
        <v>0.82500000000000007</v>
      </c>
    </row>
    <row r="200" spans="1:16" hidden="1" x14ac:dyDescent="0.25">
      <c r="A200" s="1" t="s">
        <v>213</v>
      </c>
      <c r="B200" t="str">
        <f>HYPERLINK("https://www.suredividend.com/sure-analysis-research-database/","Weingarten Realty Investors")</f>
        <v>Weingarten Realty Investors</v>
      </c>
      <c r="C200" t="s">
        <v>216</v>
      </c>
      <c r="D200" t="s">
        <v>318</v>
      </c>
      <c r="E200">
        <v>31.44</v>
      </c>
      <c r="F200">
        <v>4.9146813288632997E-2</v>
      </c>
      <c r="G200" t="s">
        <v>302</v>
      </c>
      <c r="H200" t="s">
        <v>217</v>
      </c>
      <c r="I200" t="s">
        <v>217</v>
      </c>
      <c r="J200">
        <v>1.5451758097946211</v>
      </c>
      <c r="K200">
        <v>4017.5540179999998</v>
      </c>
      <c r="L200">
        <v>45.881344133205431</v>
      </c>
      <c r="M200">
        <v>2.250474526353949</v>
      </c>
      <c r="N200">
        <v>1.1695843134196839</v>
      </c>
      <c r="O200">
        <v>33.409999999999997</v>
      </c>
      <c r="P200">
        <v>14.4</v>
      </c>
    </row>
    <row r="201" spans="1:16" x14ac:dyDescent="0.25">
      <c r="A201" s="1" t="s">
        <v>214</v>
      </c>
      <c r="B201" t="str">
        <f>HYPERLINK("https://www.suredividend.com/sure-analysis-WY/","Weyerhaeuser Co.")</f>
        <v>Weyerhaeuser Co.</v>
      </c>
      <c r="C201" t="s">
        <v>216</v>
      </c>
      <c r="D201" t="s">
        <v>380</v>
      </c>
      <c r="E201">
        <v>33.630000000000003</v>
      </c>
      <c r="F201">
        <v>2.2598870056497179E-2</v>
      </c>
      <c r="G201" t="s">
        <v>256</v>
      </c>
      <c r="H201">
        <v>-0.78888888888888886</v>
      </c>
      <c r="I201">
        <v>-0.10986692867494301</v>
      </c>
      <c r="J201">
        <v>0.75317039189823609</v>
      </c>
      <c r="K201">
        <v>24549.93363</v>
      </c>
      <c r="L201">
        <v>38.906392440570528</v>
      </c>
      <c r="M201">
        <v>0.87557590316000466</v>
      </c>
      <c r="N201">
        <v>1.0787984568325799</v>
      </c>
      <c r="O201">
        <v>35.14</v>
      </c>
      <c r="P201">
        <v>27.15</v>
      </c>
    </row>
    <row r="202" spans="1:16" hidden="1" x14ac:dyDescent="0.25">
      <c r="A202" s="1" t="s">
        <v>215</v>
      </c>
      <c r="B202" t="str">
        <f>HYPERLINK("https://www.suredividend.com/sure-analysis-research-database/","Xenia Hotels &amp; Resorts Inc")</f>
        <v>Xenia Hotels &amp; Resorts Inc</v>
      </c>
      <c r="C202" t="s">
        <v>216</v>
      </c>
      <c r="D202" t="s">
        <v>314</v>
      </c>
      <c r="E202">
        <v>13.16</v>
      </c>
      <c r="F202">
        <v>3.0039312821906E-2</v>
      </c>
      <c r="G202" t="s">
        <v>227</v>
      </c>
      <c r="H202" t="s">
        <v>217</v>
      </c>
      <c r="I202" t="s">
        <v>217</v>
      </c>
      <c r="J202">
        <v>0.39531735673629098</v>
      </c>
      <c r="K202">
        <v>1384.4459360000001</v>
      </c>
      <c r="L202">
        <v>29.732747813499991</v>
      </c>
      <c r="M202">
        <v>0.93988910303445317</v>
      </c>
      <c r="N202">
        <v>1.24162659031798</v>
      </c>
      <c r="O202">
        <v>14.82</v>
      </c>
      <c r="P202">
        <v>10.73</v>
      </c>
    </row>
  </sheetData>
  <autoFilter ref="A1:P202" xr:uid="{00000000-0009-0000-0000-000000000000}">
    <filterColumn colId="3">
      <filters>
        <filter val="Agrictulture"/>
        <filter val="Agriculture - Timberland"/>
      </filters>
    </filterColumn>
  </autoFilter>
  <conditionalFormatting sqref="A2:A202">
    <cfRule type="cellIs" dxfId="9" priority="1" operator="notEqual">
      <formula>"None"</formula>
    </cfRule>
  </conditionalFormatting>
  <conditionalFormatting sqref="A1:P1">
    <cfRule type="cellIs" dxfId="8" priority="16" operator="notEqual">
      <formula>-13.345</formula>
    </cfRule>
  </conditionalFormatting>
  <conditionalFormatting sqref="B2:B202">
    <cfRule type="cellIs" dxfId="7" priority="2" operator="notEqual">
      <formula>"None"</formula>
    </cfRule>
  </conditionalFormatting>
  <conditionalFormatting sqref="C2:P202">
    <cfRule type="cellIs" dxfId="6" priority="3" operator="notEqual">
      <formula>"None"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5.7109375" customWidth="1"/>
    <col min="2" max="2" width="45.7109375" customWidth="1"/>
    <col min="3" max="9" width="25.7109375" customWidth="1"/>
  </cols>
  <sheetData>
    <row r="1" spans="1:9" x14ac:dyDescent="0.25">
      <c r="A1" s="1" t="s">
        <v>14</v>
      </c>
      <c r="B1" s="1" t="s">
        <v>0</v>
      </c>
      <c r="C1" s="1" t="s">
        <v>303</v>
      </c>
      <c r="D1" s="1" t="s">
        <v>304</v>
      </c>
      <c r="E1" s="1" t="s">
        <v>305</v>
      </c>
      <c r="F1" s="1" t="s">
        <v>306</v>
      </c>
      <c r="G1" s="1" t="s">
        <v>307</v>
      </c>
      <c r="H1" s="1" t="s">
        <v>308</v>
      </c>
      <c r="I1" s="1" t="s">
        <v>309</v>
      </c>
    </row>
    <row r="2" spans="1:9" x14ac:dyDescent="0.25">
      <c r="A2" s="1" t="s">
        <v>15</v>
      </c>
      <c r="B2" t="str">
        <f>HYPERLINK("https://www.suredividend.com/sure-analysis-AAT/","American Assets Trust Inc")</f>
        <v>American Assets Trust Inc</v>
      </c>
      <c r="C2">
        <v>-1.7043033659990001E-3</v>
      </c>
      <c r="D2">
        <v>0.30110285542931398</v>
      </c>
      <c r="E2">
        <v>0.16310817452083201</v>
      </c>
      <c r="F2">
        <v>4.0870724122612001E-2</v>
      </c>
      <c r="G2">
        <v>-9.7662703776876011E-2</v>
      </c>
      <c r="H2">
        <v>-0.33103397079733399</v>
      </c>
      <c r="I2">
        <v>-0.29923942204449799</v>
      </c>
    </row>
    <row r="3" spans="1:9" x14ac:dyDescent="0.25">
      <c r="A3" s="1" t="s">
        <v>16</v>
      </c>
      <c r="B3" t="str">
        <f>HYPERLINK("https://www.suredividend.com/sure-analysis-ABR/","Arbor Realty Trust Inc.")</f>
        <v>Arbor Realty Trust Inc.</v>
      </c>
      <c r="C3">
        <v>-6.3057324840763998E-2</v>
      </c>
      <c r="D3">
        <v>6.6877479529152004E-2</v>
      </c>
      <c r="E3">
        <v>-1.1045897958223E-2</v>
      </c>
      <c r="F3">
        <v>-3.0961791831356E-2</v>
      </c>
      <c r="G3">
        <v>0.19135357527556601</v>
      </c>
      <c r="H3">
        <v>1.5035778113592999E-2</v>
      </c>
      <c r="I3">
        <v>1.1630126310526849</v>
      </c>
    </row>
    <row r="4" spans="1:9" x14ac:dyDescent="0.25">
      <c r="A4" s="1" t="s">
        <v>17</v>
      </c>
      <c r="B4" t="str">
        <f>HYPERLINK("https://www.suredividend.com/sure-analysis-research-database/","ACRES Commercial Realty Corp")</f>
        <v>ACRES Commercial Realty Corp</v>
      </c>
      <c r="C4">
        <v>9.4866071428571008E-2</v>
      </c>
      <c r="D4">
        <v>0.20368098159509199</v>
      </c>
      <c r="E4">
        <v>0.10101010101010099</v>
      </c>
      <c r="F4">
        <v>1.9750519750518999E-2</v>
      </c>
      <c r="G4">
        <v>1.3429752066115E-2</v>
      </c>
      <c r="H4">
        <v>-0.25962264150943298</v>
      </c>
      <c r="I4">
        <v>-0.654241445912224</v>
      </c>
    </row>
    <row r="5" spans="1:9" x14ac:dyDescent="0.25">
      <c r="A5" s="1" t="s">
        <v>18</v>
      </c>
      <c r="B5" t="str">
        <f>HYPERLINK("https://www.suredividend.com/sure-analysis-ACRE/","Ares Commercial Real Estate Corp")</f>
        <v>Ares Commercial Real Estate Corp</v>
      </c>
      <c r="C5">
        <v>-3.5309367925680013E-2</v>
      </c>
      <c r="D5">
        <v>0.141605806960793</v>
      </c>
      <c r="E5">
        <v>3.1580216159749E-2</v>
      </c>
      <c r="F5">
        <v>-8.6872586872580003E-3</v>
      </c>
      <c r="G5">
        <v>1.4461258840728001E-2</v>
      </c>
      <c r="H5">
        <v>-0.18862334584238599</v>
      </c>
      <c r="I5">
        <v>0.12179137083560899</v>
      </c>
    </row>
    <row r="6" spans="1:9" x14ac:dyDescent="0.25">
      <c r="A6" s="1" t="s">
        <v>19</v>
      </c>
      <c r="B6" t="str">
        <f>HYPERLINK("https://www.suredividend.com/sure-analysis-ADC/","Agree Realty Corp.")</f>
        <v>Agree Realty Corp.</v>
      </c>
      <c r="C6">
        <v>1.6714488585819001E-2</v>
      </c>
      <c r="D6">
        <v>0.159630969489124</v>
      </c>
      <c r="E6">
        <v>-1.6624767101514001E-2</v>
      </c>
      <c r="F6">
        <v>-1.429706115965E-3</v>
      </c>
      <c r="G6">
        <v>-0.120290418918654</v>
      </c>
      <c r="H6">
        <v>5.5572796524220001E-3</v>
      </c>
      <c r="I6">
        <v>0.25721257212572102</v>
      </c>
    </row>
    <row r="7" spans="1:9" x14ac:dyDescent="0.25">
      <c r="A7" s="1" t="s">
        <v>20</v>
      </c>
      <c r="B7" t="str">
        <f>HYPERLINK("https://www.suredividend.com/sure-analysis-AGNC/","AGNC Investment Corp")</f>
        <v>AGNC Investment Corp</v>
      </c>
      <c r="C7">
        <v>4.3815368030432997E-2</v>
      </c>
      <c r="D7">
        <v>0.24959670414215801</v>
      </c>
      <c r="E7">
        <v>0.16537437796551299</v>
      </c>
      <c r="F7">
        <v>2.6503567787971E-2</v>
      </c>
      <c r="G7">
        <v>0.16381203337725</v>
      </c>
      <c r="H7">
        <v>-2.2073747487205E-2</v>
      </c>
      <c r="I7">
        <v>0.138831086582828</v>
      </c>
    </row>
    <row r="8" spans="1:9" x14ac:dyDescent="0.25">
      <c r="A8" s="1" t="s">
        <v>21</v>
      </c>
      <c r="B8" t="str">
        <f>HYPERLINK("https://www.suredividend.com/sure-analysis-research-database/","Armada Hoffler Properties Inc")</f>
        <v>Armada Hoffler Properties Inc</v>
      </c>
      <c r="C8">
        <v>-3.6688324320118003E-2</v>
      </c>
      <c r="D8">
        <v>0.21460667543119499</v>
      </c>
      <c r="E8">
        <v>3.5913913712888997E-2</v>
      </c>
      <c r="F8">
        <v>8.0840743734800007E-4</v>
      </c>
      <c r="G8">
        <v>8.2688355415628009E-2</v>
      </c>
      <c r="H8">
        <v>-1.7265330422702001E-2</v>
      </c>
      <c r="I8">
        <v>0.10752274536817499</v>
      </c>
    </row>
    <row r="9" spans="1:9" x14ac:dyDescent="0.25">
      <c r="A9" s="1" t="s">
        <v>22</v>
      </c>
      <c r="B9" t="str">
        <f>HYPERLINK("https://www.suredividend.com/sure-analysis-research-database/","Ashford Hospitality Trust Inc")</f>
        <v>Ashford Hospitality Trust Inc</v>
      </c>
      <c r="C9">
        <v>-0.28301886792452802</v>
      </c>
      <c r="D9">
        <v>-0.30909090909090903</v>
      </c>
      <c r="E9">
        <v>-0.60416666666666607</v>
      </c>
      <c r="F9">
        <v>-0.216494845360824</v>
      </c>
      <c r="G9">
        <v>-0.73927958833619201</v>
      </c>
      <c r="H9">
        <v>-0.86512866015971601</v>
      </c>
      <c r="I9">
        <v>-0.99634966290818006</v>
      </c>
    </row>
    <row r="10" spans="1:9" x14ac:dyDescent="0.25">
      <c r="A10" s="1" t="s">
        <v>23</v>
      </c>
      <c r="B10" t="str">
        <f>HYPERLINK("https://www.suredividend.com/sure-analysis-research-database/","Apartment Income REIT Corp")</f>
        <v>Apartment Income REIT Corp</v>
      </c>
      <c r="C10">
        <v>2.8694404591103999E-2</v>
      </c>
      <c r="D10">
        <v>0.16934839406225399</v>
      </c>
      <c r="E10">
        <v>9.8250199993240011E-3</v>
      </c>
      <c r="F10">
        <v>3.2248776274114002E-2</v>
      </c>
      <c r="G10">
        <v>4.3926444680634003E-2</v>
      </c>
      <c r="H10">
        <v>-0.27739839233739899</v>
      </c>
      <c r="I10">
        <v>7.7463137837139012E-2</v>
      </c>
    </row>
    <row r="11" spans="1:9" x14ac:dyDescent="0.25">
      <c r="A11" s="1" t="s">
        <v>24</v>
      </c>
      <c r="B11" t="str">
        <f>HYPERLINK("https://www.suredividend.com/sure-analysis-research-database/","Apartment Investment &amp; Management Co.")</f>
        <v>Apartment Investment &amp; Management Co.</v>
      </c>
      <c r="C11">
        <v>3.2981530343007E-2</v>
      </c>
      <c r="D11">
        <v>0.19178082191780799</v>
      </c>
      <c r="E11">
        <v>-0.105142857142857</v>
      </c>
      <c r="F11">
        <v>0</v>
      </c>
      <c r="G11">
        <v>3.7086092715231E-2</v>
      </c>
      <c r="H11">
        <v>7.9374707066251007E-2</v>
      </c>
      <c r="I11">
        <v>0.45888841273685899</v>
      </c>
    </row>
    <row r="12" spans="1:9" x14ac:dyDescent="0.25">
      <c r="A12" s="1" t="s">
        <v>25</v>
      </c>
      <c r="B12" t="str">
        <f>HYPERLINK("https://www.suredividend.com/sure-analysis-research-database/","Great Ajax Corp")</f>
        <v>Great Ajax Corp</v>
      </c>
      <c r="C12">
        <v>5.1587301587301002E-2</v>
      </c>
      <c r="D12">
        <v>-0.16776584385402901</v>
      </c>
      <c r="E12">
        <v>-0.210440067931948</v>
      </c>
      <c r="F12">
        <v>0</v>
      </c>
      <c r="G12">
        <v>-0.298106211097867</v>
      </c>
      <c r="H12">
        <v>-0.49349184808578112</v>
      </c>
      <c r="I12">
        <v>-0.31935222880038999</v>
      </c>
    </row>
    <row r="13" spans="1:9" x14ac:dyDescent="0.25">
      <c r="A13" s="1" t="s">
        <v>26</v>
      </c>
      <c r="B13" t="str">
        <f>HYPERLINK("https://www.suredividend.com/sure-analysis-AKR/","Acadia Realty Trust")</f>
        <v>Acadia Realty Trust</v>
      </c>
      <c r="C13">
        <v>5.8228767588720002E-3</v>
      </c>
      <c r="D13">
        <v>0.24286996554419901</v>
      </c>
      <c r="E13">
        <v>0.168122567828666</v>
      </c>
      <c r="F13">
        <v>1.0594467333725001E-2</v>
      </c>
      <c r="G13">
        <v>0.19748368018746801</v>
      </c>
      <c r="H13">
        <v>-0.159408795609538</v>
      </c>
      <c r="I13">
        <v>-0.19798585615126599</v>
      </c>
    </row>
    <row r="14" spans="1:9" x14ac:dyDescent="0.25">
      <c r="A14" s="1" t="s">
        <v>27</v>
      </c>
      <c r="B14" t="str">
        <f>HYPERLINK("https://www.suredividend.com/sure-analysis-research-database/","Alexander &amp; Baldwin Inc.")</f>
        <v>Alexander &amp; Baldwin Inc.</v>
      </c>
      <c r="C14">
        <v>-6.0894136201340007E-3</v>
      </c>
      <c r="D14">
        <v>0.14083497806328299</v>
      </c>
      <c r="E14">
        <v>-5.5884286653510003E-3</v>
      </c>
      <c r="F14">
        <v>-4.5741324921135001E-2</v>
      </c>
      <c r="G14">
        <v>-3.9926367906563003E-2</v>
      </c>
      <c r="H14">
        <v>-0.17959798040979399</v>
      </c>
      <c r="I14">
        <v>6.4211331802900007E-3</v>
      </c>
    </row>
    <row r="15" spans="1:9" x14ac:dyDescent="0.25">
      <c r="A15" s="1" t="s">
        <v>28</v>
      </c>
      <c r="B15" t="str">
        <f>HYPERLINK("https://www.suredividend.com/sure-analysis-research-database/","Alexander`s Inc.")</f>
        <v>Alexander`s Inc.</v>
      </c>
      <c r="C15">
        <v>8.9286604516675014E-2</v>
      </c>
      <c r="D15">
        <v>0.27218611063885201</v>
      </c>
      <c r="E15">
        <v>0.26515581392655702</v>
      </c>
      <c r="F15">
        <v>2.3083766446598E-2</v>
      </c>
      <c r="G15">
        <v>4.3745599310602012E-2</v>
      </c>
      <c r="H15">
        <v>-1.9344275685885998E-2</v>
      </c>
      <c r="I15">
        <v>-2.1969932564950001E-3</v>
      </c>
    </row>
    <row r="16" spans="1:9" x14ac:dyDescent="0.25">
      <c r="A16" s="1" t="s">
        <v>29</v>
      </c>
      <c r="B16" t="str">
        <f>HYPERLINK("https://www.suredividend.com/sure-analysis-AMH/","American Homes 4 Rent")</f>
        <v>American Homes 4 Rent</v>
      </c>
      <c r="C16">
        <v>-2.0010964912280001E-2</v>
      </c>
      <c r="D16">
        <v>3.2034941960663997E-2</v>
      </c>
      <c r="E16">
        <v>-5.0318946419220002E-3</v>
      </c>
      <c r="F16">
        <v>-5.8398220244709996E-3</v>
      </c>
      <c r="G16">
        <v>0.13020606106590199</v>
      </c>
      <c r="H16">
        <v>-0.10310188762556501</v>
      </c>
      <c r="I16">
        <v>0.86186280024165107</v>
      </c>
    </row>
    <row r="17" spans="1:9" x14ac:dyDescent="0.25">
      <c r="A17" s="1" t="s">
        <v>30</v>
      </c>
      <c r="B17" t="str">
        <f>HYPERLINK("https://www.suredividend.com/sure-analysis-AMT/","American Tower Corp.")</f>
        <v>American Tower Corp.</v>
      </c>
      <c r="C17">
        <v>-5.0925881939360004E-3</v>
      </c>
      <c r="D17">
        <v>0.26431202663005798</v>
      </c>
      <c r="E17">
        <v>9.9249478666119995E-2</v>
      </c>
      <c r="F17">
        <v>-2.9877709838799001E-2</v>
      </c>
      <c r="G17">
        <v>-6.9759797881630004E-2</v>
      </c>
      <c r="H17">
        <v>-0.113185975609756</v>
      </c>
      <c r="I17">
        <v>0.45628637586832699</v>
      </c>
    </row>
    <row r="18" spans="1:9" x14ac:dyDescent="0.25">
      <c r="A18" s="1" t="s">
        <v>31</v>
      </c>
      <c r="B18" t="str">
        <f>HYPERLINK("https://www.suredividend.com/sure-analysis-APLE/","Apple Hospitality REIT Inc")</f>
        <v>Apple Hospitality REIT Inc</v>
      </c>
      <c r="C18">
        <v>-5.0103299823408998E-2</v>
      </c>
      <c r="D18">
        <v>6.8241554985884009E-2</v>
      </c>
      <c r="E18">
        <v>0.11742462814742401</v>
      </c>
      <c r="F18">
        <v>-9.0307043949420015E-3</v>
      </c>
      <c r="G18">
        <v>6.1928632718498001E-2</v>
      </c>
      <c r="H18">
        <v>8.7430466551273012E-2</v>
      </c>
      <c r="I18">
        <v>0.29352686465119499</v>
      </c>
    </row>
    <row r="19" spans="1:9" x14ac:dyDescent="0.25">
      <c r="A19" s="1" t="s">
        <v>32</v>
      </c>
      <c r="B19" t="str">
        <f>HYPERLINK("https://www.suredividend.com/sure-analysis-ARE/","Alexandria Real Estate Equities Inc.")</f>
        <v>Alexandria Real Estate Equities Inc.</v>
      </c>
      <c r="C19">
        <v>-5.1672399197470013E-2</v>
      </c>
      <c r="D19">
        <v>0.289467932336893</v>
      </c>
      <c r="E19">
        <v>7.9884048252212E-2</v>
      </c>
      <c r="F19">
        <v>-4.1019168573000007E-3</v>
      </c>
      <c r="G19">
        <v>-0.15242517173040801</v>
      </c>
      <c r="H19">
        <v>-0.353361623228787</v>
      </c>
      <c r="I19">
        <v>0.232300023328293</v>
      </c>
    </row>
    <row r="20" spans="1:9" x14ac:dyDescent="0.25">
      <c r="A20" s="1" t="s">
        <v>33</v>
      </c>
      <c r="B20" t="str">
        <f>HYPERLINK("https://www.suredividend.com/sure-analysis-ARI/","Apollo Commercial Real Estate Finance Inc")</f>
        <v>Apollo Commercial Real Estate Finance Inc</v>
      </c>
      <c r="C20">
        <v>-2.3214300609760999E-2</v>
      </c>
      <c r="D20">
        <v>0.19363124847100999</v>
      </c>
      <c r="E20">
        <v>6.1015167714694007E-2</v>
      </c>
      <c r="F20">
        <v>-2.5553662691650001E-3</v>
      </c>
      <c r="G20">
        <v>0.137787969179646</v>
      </c>
      <c r="H20">
        <v>8.2345111885461009E-2</v>
      </c>
      <c r="I20">
        <v>0.22942214009742901</v>
      </c>
    </row>
    <row r="21" spans="1:9" x14ac:dyDescent="0.25">
      <c r="A21" s="1" t="s">
        <v>34</v>
      </c>
      <c r="B21" t="str">
        <f>HYPERLINK("https://www.suredividend.com/sure-analysis-ARR/","ARMOUR Residential REIT Inc")</f>
        <v>ARMOUR Residential REIT Inc</v>
      </c>
      <c r="C21">
        <v>9.7556993285300014E-3</v>
      </c>
      <c r="D21">
        <v>0.151793457068193</v>
      </c>
      <c r="E21">
        <v>-0.12108507576699599</v>
      </c>
      <c r="F21">
        <v>3.6934571995954013E-2</v>
      </c>
      <c r="G21">
        <v>-0.201162532544856</v>
      </c>
      <c r="H21">
        <v>-0.40427991318561202</v>
      </c>
      <c r="I21">
        <v>-0.61870962396946605</v>
      </c>
    </row>
    <row r="22" spans="1:9" x14ac:dyDescent="0.25">
      <c r="A22" s="1" t="s">
        <v>35</v>
      </c>
      <c r="B22" t="str">
        <f>HYPERLINK("https://www.suredividend.com/sure-analysis-AVB/","Avalonbay Communities Inc.")</f>
        <v>Avalonbay Communities Inc.</v>
      </c>
      <c r="C22">
        <v>-3.8113957201498003E-2</v>
      </c>
      <c r="D22">
        <v>4.377878339789E-2</v>
      </c>
      <c r="E22">
        <v>-6.0570893342837002E-2</v>
      </c>
      <c r="F22">
        <v>-2.4997329345155E-2</v>
      </c>
      <c r="G22">
        <v>0.129028666714498</v>
      </c>
      <c r="H22">
        <v>-0.21256581722933901</v>
      </c>
      <c r="I22">
        <v>0.215015229291358</v>
      </c>
    </row>
    <row r="23" spans="1:9" x14ac:dyDescent="0.25">
      <c r="A23" s="1" t="s">
        <v>36</v>
      </c>
      <c r="B23" t="str">
        <f>HYPERLINK("https://www.suredividend.com/sure-analysis-BDN/","Brandywine Realty Trust")</f>
        <v>Brandywine Realty Trust</v>
      </c>
      <c r="C23">
        <v>2.9797200587393002E-2</v>
      </c>
      <c r="D23">
        <v>0.40959747595542201</v>
      </c>
      <c r="E23">
        <v>0.27347539250166603</v>
      </c>
      <c r="F23">
        <v>5.4575219385909007E-2</v>
      </c>
      <c r="G23">
        <v>-2.3168882462883001E-2</v>
      </c>
      <c r="H23">
        <v>-0.51026325560014807</v>
      </c>
      <c r="I23">
        <v>-0.38415705106827602</v>
      </c>
    </row>
    <row r="24" spans="1:9" x14ac:dyDescent="0.25">
      <c r="A24" s="1" t="s">
        <v>37</v>
      </c>
      <c r="B24" t="str">
        <f>HYPERLINK("https://www.suredividend.com/sure-analysis-BFS/","Saul Centers, Inc.")</f>
        <v>Saul Centers, Inc.</v>
      </c>
      <c r="C24">
        <v>-2.4218638896027E-2</v>
      </c>
      <c r="D24">
        <v>0.16955741626794199</v>
      </c>
      <c r="E24">
        <v>6.6711033408702006E-2</v>
      </c>
      <c r="F24">
        <v>1.0816329167905E-2</v>
      </c>
      <c r="G24">
        <v>7.6728451363230008E-3</v>
      </c>
      <c r="H24">
        <v>-0.17224710254738701</v>
      </c>
      <c r="I24">
        <v>2.4828037995413998E-2</v>
      </c>
    </row>
    <row r="25" spans="1:9" x14ac:dyDescent="0.25">
      <c r="A25" s="1" t="s">
        <v>38</v>
      </c>
      <c r="B25" t="str">
        <f>HYPERLINK("https://www.suredividend.com/sure-analysis-research-database/","Braemar Hotels &amp; Resorts Inc")</f>
        <v>Braemar Hotels &amp; Resorts Inc</v>
      </c>
      <c r="C25">
        <v>-5.8341862845445007E-2</v>
      </c>
      <c r="D25">
        <v>-0.14735866543095399</v>
      </c>
      <c r="E25">
        <v>-0.37317744528929198</v>
      </c>
      <c r="F25">
        <v>-0.08</v>
      </c>
      <c r="G25">
        <v>-0.48825204699181202</v>
      </c>
      <c r="H25">
        <v>-0.55642128406395208</v>
      </c>
      <c r="I25">
        <v>-0.71979923005701407</v>
      </c>
    </row>
    <row r="26" spans="1:9" x14ac:dyDescent="0.25">
      <c r="A26" s="1" t="s">
        <v>39</v>
      </c>
      <c r="B26" t="str">
        <f>HYPERLINK("https://www.suredividend.com/sure-analysis-research-database/","Bluerock Residential Growth REIT Inc")</f>
        <v>Bluerock Residential Growth REIT Inc</v>
      </c>
      <c r="C26">
        <v>-5.9790732436470007E-3</v>
      </c>
      <c r="D26">
        <v>7.9575596816970004E-3</v>
      </c>
      <c r="E26">
        <v>7.4727205929690007E-3</v>
      </c>
      <c r="F26">
        <v>2.0545185980931999E-2</v>
      </c>
      <c r="G26">
        <v>1.11695794734664</v>
      </c>
      <c r="H26">
        <v>2.5482278869369188</v>
      </c>
      <c r="I26">
        <v>2.1690434492536061</v>
      </c>
    </row>
    <row r="27" spans="1:9" x14ac:dyDescent="0.25">
      <c r="A27" s="1" t="s">
        <v>40</v>
      </c>
      <c r="B27" t="str">
        <f>HYPERLINK("https://www.suredividend.com/sure-analysis-research-database/","BrightSpire Capital Inc")</f>
        <v>BrightSpire Capital Inc</v>
      </c>
      <c r="C27">
        <v>-1.4545257921487E-2</v>
      </c>
      <c r="D27">
        <v>0.23223069251702899</v>
      </c>
      <c r="E27">
        <v>8.0400148203038008E-2</v>
      </c>
      <c r="F27">
        <v>-2.0161290322579999E-2</v>
      </c>
      <c r="G27">
        <v>0.131337585548675</v>
      </c>
      <c r="H27">
        <v>-9.5129338165930014E-2</v>
      </c>
      <c r="I27">
        <v>-0.48524583218590411</v>
      </c>
    </row>
    <row r="28" spans="1:9" x14ac:dyDescent="0.25">
      <c r="A28" s="1" t="s">
        <v>41</v>
      </c>
      <c r="B28" t="str">
        <f>HYPERLINK("https://www.suredividend.com/sure-analysis-research-database/","BRT Apartments Corp")</f>
        <v>BRT Apartments Corp</v>
      </c>
      <c r="C28">
        <v>-6.3774564330736999E-2</v>
      </c>
      <c r="D28">
        <v>4.2718179315407001E-2</v>
      </c>
      <c r="E28">
        <v>-8.2202914939697003E-2</v>
      </c>
      <c r="F28">
        <v>-2.2054868208713999E-2</v>
      </c>
      <c r="G28">
        <v>-5.3760754493075012E-2</v>
      </c>
      <c r="H28">
        <v>-6.1086206540375998E-2</v>
      </c>
      <c r="I28">
        <v>0.88074153769759111</v>
      </c>
    </row>
    <row r="29" spans="1:9" x14ac:dyDescent="0.25">
      <c r="A29" s="1" t="s">
        <v>42</v>
      </c>
      <c r="B29" t="str">
        <f>HYPERLINK("https://www.suredividend.com/sure-analysis-BRX/","Brixmor Property Group Inc")</f>
        <v>Brixmor Property Group Inc</v>
      </c>
      <c r="C29">
        <v>-4.0964400833287E-2</v>
      </c>
      <c r="D29">
        <v>0.14609161720139199</v>
      </c>
      <c r="E29">
        <v>4.1050514610197E-2</v>
      </c>
      <c r="F29">
        <v>-5.1092510055440006E-3</v>
      </c>
      <c r="G29">
        <v>7.932674164087801E-2</v>
      </c>
      <c r="H29">
        <v>-5.1967747014610002E-2</v>
      </c>
      <c r="I29">
        <v>0.8588931136459651</v>
      </c>
    </row>
    <row r="30" spans="1:9" x14ac:dyDescent="0.25">
      <c r="A30" s="1" t="s">
        <v>43</v>
      </c>
      <c r="B30" t="str">
        <f>HYPERLINK("https://www.suredividend.com/sure-analysis-BXMT/","Blackstone Mortgage Trust Inc")</f>
        <v>Blackstone Mortgage Trust Inc</v>
      </c>
      <c r="C30">
        <v>-5.2054697022267997E-2</v>
      </c>
      <c r="D30">
        <v>3.5305320332501999E-2</v>
      </c>
      <c r="E30">
        <v>2.0027187960710999E-2</v>
      </c>
      <c r="F30">
        <v>1.8805829807240001E-3</v>
      </c>
      <c r="G30">
        <v>3.0588804255833001E-2</v>
      </c>
      <c r="H30">
        <v>-0.171349133824587</v>
      </c>
      <c r="I30">
        <v>3.2826532639934999E-2</v>
      </c>
    </row>
    <row r="31" spans="1:9" x14ac:dyDescent="0.25">
      <c r="A31" s="1" t="s">
        <v>44</v>
      </c>
      <c r="B31" t="str">
        <f>HYPERLINK("https://www.suredividend.com/sure-analysis-BXP/","Boston Properties, Inc.")</f>
        <v>Boston Properties, Inc.</v>
      </c>
      <c r="C31">
        <v>-2.8102507678906999E-2</v>
      </c>
      <c r="D31">
        <v>0.27938320416366402</v>
      </c>
      <c r="E31">
        <v>0.173604960141718</v>
      </c>
      <c r="F31">
        <v>-2.9927319367249999E-3</v>
      </c>
      <c r="G31">
        <v>5.0206033130427007E-2</v>
      </c>
      <c r="H31">
        <v>-0.37405719377922297</v>
      </c>
      <c r="I31">
        <v>-0.26131156264914202</v>
      </c>
    </row>
    <row r="32" spans="1:9" x14ac:dyDescent="0.25">
      <c r="A32" s="1" t="s">
        <v>45</v>
      </c>
      <c r="B32" t="str">
        <f>HYPERLINK("https://www.suredividend.com/sure-analysis-research-database/","CBL&amp; Associates Properties, Inc.")</f>
        <v>CBL&amp; Associates Properties, Inc.</v>
      </c>
      <c r="C32">
        <v>4.4490644490644E-2</v>
      </c>
      <c r="D32">
        <v>0.22674818942320299</v>
      </c>
      <c r="E32">
        <v>0.15917418068719799</v>
      </c>
      <c r="F32">
        <v>2.8665028665028E-2</v>
      </c>
      <c r="G32">
        <v>1.2062560937285E-2</v>
      </c>
      <c r="H32">
        <v>-1.9343756709804E-2</v>
      </c>
      <c r="I32">
        <v>-8.5567238167400007E-3</v>
      </c>
    </row>
    <row r="33" spans="1:9" x14ac:dyDescent="0.25">
      <c r="A33" s="1" t="s">
        <v>46</v>
      </c>
      <c r="B33" t="str">
        <f>HYPERLINK("https://www.suredividend.com/sure-analysis-CCI/","Crown Castle Inc")</f>
        <v>Crown Castle Inc</v>
      </c>
      <c r="C33">
        <v>-1.6062854648624999E-2</v>
      </c>
      <c r="D33">
        <v>0.208390870650393</v>
      </c>
      <c r="E33">
        <v>3.9432675409480002E-3</v>
      </c>
      <c r="F33">
        <v>-2.1529646670716999E-2</v>
      </c>
      <c r="G33">
        <v>-0.210346001706678</v>
      </c>
      <c r="H33">
        <v>-0.32872755427175998</v>
      </c>
      <c r="I33">
        <v>0.27735819975338999</v>
      </c>
    </row>
    <row r="34" spans="1:9" x14ac:dyDescent="0.25">
      <c r="A34" s="1" t="s">
        <v>47</v>
      </c>
      <c r="B34" t="str">
        <f>HYPERLINK("https://www.suredividend.com/sure-analysis-research-database/","Cedar Realty Trust Inc")</f>
        <v>Cedar Realty Trust Inc</v>
      </c>
      <c r="C34">
        <v>-1.377410468319E-3</v>
      </c>
      <c r="D34">
        <v>0.101823708206686</v>
      </c>
      <c r="E34">
        <v>0.21542330259849099</v>
      </c>
      <c r="F34">
        <v>0.15832737527010901</v>
      </c>
      <c r="G34">
        <v>0.681305620778618</v>
      </c>
      <c r="H34">
        <v>33.709754637941352</v>
      </c>
      <c r="I34">
        <v>6.1780401475211013</v>
      </c>
    </row>
    <row r="35" spans="1:9" x14ac:dyDescent="0.25">
      <c r="A35" s="1" t="s">
        <v>48</v>
      </c>
      <c r="B35" t="str">
        <f>HYPERLINK("https://www.suredividend.com/sure-analysis-CHCT/","Community Healthcare Trust Inc")</f>
        <v>Community Healthcare Trust Inc</v>
      </c>
      <c r="C35">
        <v>-7.5230660042583011E-2</v>
      </c>
      <c r="D35">
        <v>-6.762742305958401E-2</v>
      </c>
      <c r="E35">
        <v>-0.25211866230833002</v>
      </c>
      <c r="F35">
        <v>-2.1771771771771E-2</v>
      </c>
      <c r="G35">
        <v>-0.32329616569116698</v>
      </c>
      <c r="H35">
        <v>-0.38277891595514102</v>
      </c>
      <c r="I35">
        <v>6.4712106912457004E-2</v>
      </c>
    </row>
    <row r="36" spans="1:9" x14ac:dyDescent="0.25">
      <c r="A36" s="1" t="s">
        <v>49</v>
      </c>
      <c r="B36" t="str">
        <f>HYPERLINK("https://www.suredividend.com/sure-analysis-research-database/","Cherry Hill Mortgage Investment Corporation")</f>
        <v>Cherry Hill Mortgage Investment Corporation</v>
      </c>
      <c r="C36">
        <v>-9.1161315893769999E-3</v>
      </c>
      <c r="D36">
        <v>0.26274584083088598</v>
      </c>
      <c r="E36">
        <v>2.8145482585785E-2</v>
      </c>
      <c r="F36">
        <v>-9.9009900990090008E-3</v>
      </c>
      <c r="G36">
        <v>-0.28137688189429</v>
      </c>
      <c r="H36">
        <v>-0.34148790807171098</v>
      </c>
      <c r="I36">
        <v>-0.56993409239966009</v>
      </c>
    </row>
    <row r="37" spans="1:9" x14ac:dyDescent="0.25">
      <c r="A37" s="1" t="s">
        <v>50</v>
      </c>
      <c r="B37" t="str">
        <f>HYPERLINK("https://www.suredividend.com/sure-analysis-CIM/","Chimera Investment Corp")</f>
        <v>Chimera Investment Corp</v>
      </c>
      <c r="C37">
        <v>-2.0129729303444002E-2</v>
      </c>
      <c r="D37">
        <v>-2.5776732333627001E-2</v>
      </c>
      <c r="E37">
        <v>-8.2771984866660001E-2</v>
      </c>
      <c r="F37">
        <v>-4.0080160320640004E-3</v>
      </c>
      <c r="G37">
        <v>-0.175527944128332</v>
      </c>
      <c r="H37">
        <v>-0.55919004496793701</v>
      </c>
      <c r="I37">
        <v>-0.51084602968387005</v>
      </c>
    </row>
    <row r="38" spans="1:9" x14ac:dyDescent="0.25">
      <c r="A38" s="1" t="s">
        <v>51</v>
      </c>
      <c r="B38" t="str">
        <f>HYPERLINK("https://www.suredividend.com/sure-analysis-CIO/","City Office REIT Inc")</f>
        <v>City Office REIT Inc</v>
      </c>
      <c r="C38">
        <v>-4.3728388261574012E-2</v>
      </c>
      <c r="D38">
        <v>0.68873277492569507</v>
      </c>
      <c r="E38">
        <v>0.14523399420969599</v>
      </c>
      <c r="F38">
        <v>3.9224489117241003E-2</v>
      </c>
      <c r="G38">
        <v>-0.27215558402235901</v>
      </c>
      <c r="H38">
        <v>-0.6330652263253681</v>
      </c>
      <c r="I38">
        <v>-0.20109418140914201</v>
      </c>
    </row>
    <row r="39" spans="1:9" x14ac:dyDescent="0.25">
      <c r="A39" s="1" t="s">
        <v>52</v>
      </c>
      <c r="B39" t="str">
        <f>HYPERLINK("https://www.suredividend.com/sure-analysis-research-database/","Chatham Lodging Trust")</f>
        <v>Chatham Lodging Trust</v>
      </c>
      <c r="C39">
        <v>-2.6590040421261001E-2</v>
      </c>
      <c r="D39">
        <v>0.10299845247863</v>
      </c>
      <c r="E39">
        <v>0.118012422360248</v>
      </c>
      <c r="F39">
        <v>-9.328358208955001E-3</v>
      </c>
      <c r="G39">
        <v>-0.14054723348466799</v>
      </c>
      <c r="H39">
        <v>-0.20554770080118501</v>
      </c>
      <c r="I39">
        <v>-0.37832205493244597</v>
      </c>
    </row>
    <row r="40" spans="1:9" x14ac:dyDescent="0.25">
      <c r="A40" s="1" t="s">
        <v>53</v>
      </c>
      <c r="B40" t="str">
        <f>HYPERLINK("https://www.suredividend.com/sure-analysis-research-database/","Creative Media &amp; Community Trust")</f>
        <v>Creative Media &amp; Community Trust</v>
      </c>
      <c r="C40">
        <v>5.7839959051356013E-2</v>
      </c>
      <c r="D40">
        <v>-4.3529684004833001E-2</v>
      </c>
      <c r="E40">
        <v>-0.17933331862604501</v>
      </c>
      <c r="F40">
        <v>8.102761442779001E-3</v>
      </c>
      <c r="G40">
        <v>-0.23335325515734701</v>
      </c>
      <c r="H40">
        <v>-0.39793160373541298</v>
      </c>
      <c r="I40">
        <v>-0.90536397980080607</v>
      </c>
    </row>
    <row r="41" spans="1:9" x14ac:dyDescent="0.25">
      <c r="A41" s="1" t="s">
        <v>54</v>
      </c>
      <c r="B41" t="str">
        <f>HYPERLINK("https://www.suredividend.com/sure-analysis-research-database/","Capstead Mortgage Corp.")</f>
        <v>Capstead Mortgage Corp.</v>
      </c>
      <c r="C41">
        <v>-5.4174002881131007E-2</v>
      </c>
      <c r="D41">
        <v>8.450821723533801E-2</v>
      </c>
      <c r="E41">
        <v>4.7137287753326013E-2</v>
      </c>
      <c r="F41">
        <v>0.188995390356332</v>
      </c>
      <c r="G41">
        <v>0.24623732193185899</v>
      </c>
      <c r="H41">
        <v>3.0421204483123999E-2</v>
      </c>
      <c r="I41">
        <v>5.1031627967143001E-2</v>
      </c>
    </row>
    <row r="42" spans="1:9" x14ac:dyDescent="0.25">
      <c r="A42" s="1" t="s">
        <v>55</v>
      </c>
      <c r="B42" t="str">
        <f>HYPERLINK("https://www.suredividend.com/sure-analysis-COLD/","Americold Realty Trust Inc")</f>
        <v>Americold Realty Trust Inc</v>
      </c>
      <c r="C42">
        <v>-1.8165103028178E-2</v>
      </c>
      <c r="D42">
        <v>0.10032242523069999</v>
      </c>
      <c r="E42">
        <v>-6.7940805294121012E-2</v>
      </c>
      <c r="F42">
        <v>-1.9160885365046999E-2</v>
      </c>
      <c r="G42">
        <v>-1.9407086426929E-2</v>
      </c>
      <c r="H42">
        <v>0.130827915338353</v>
      </c>
      <c r="I42">
        <v>0.130827915338353</v>
      </c>
    </row>
    <row r="43" spans="1:9" x14ac:dyDescent="0.25">
      <c r="A43" s="1" t="s">
        <v>56</v>
      </c>
      <c r="B43" t="str">
        <f>HYPERLINK("https://www.suredividend.com/sure-analysis-research-database/","CyrusOne Inc")</f>
        <v>CyrusOne Inc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</row>
    <row r="44" spans="1:9" x14ac:dyDescent="0.25">
      <c r="A44" s="1" t="s">
        <v>57</v>
      </c>
      <c r="B44" t="str">
        <f>HYPERLINK("https://www.suredividend.com/sure-analysis-research-database/","CorEnergy Infrastructure Trust Inc")</f>
        <v>CorEnergy Infrastructure Trust Inc</v>
      </c>
      <c r="C44">
        <v>0.50183150183150105</v>
      </c>
      <c r="D44">
        <v>-0.13710162357185801</v>
      </c>
      <c r="E44">
        <v>-0.13710162357185801</v>
      </c>
      <c r="F44">
        <v>-0.18</v>
      </c>
      <c r="G44">
        <v>-0.13710162357185801</v>
      </c>
      <c r="H44">
        <v>-0.13710162357185801</v>
      </c>
      <c r="I44">
        <v>-0.13710162357185801</v>
      </c>
    </row>
    <row r="45" spans="1:9" x14ac:dyDescent="0.25">
      <c r="A45" s="1" t="s">
        <v>58</v>
      </c>
      <c r="B45" t="str">
        <f>HYPERLINK("https://www.suredividend.com/sure-analysis-research-database/","CorePoint Lodging Inc")</f>
        <v>CorePoint Lodging Inc</v>
      </c>
      <c r="C45">
        <v>1.5267175572519E-2</v>
      </c>
      <c r="D45">
        <v>3.9739413680781002E-2</v>
      </c>
      <c r="E45">
        <v>0.105263157894736</v>
      </c>
      <c r="F45">
        <v>1.6560509554139999E-2</v>
      </c>
      <c r="G45">
        <v>0.81984036488027301</v>
      </c>
      <c r="H45">
        <v>1.148221929092524</v>
      </c>
      <c r="I45">
        <v>-0.33470893515913203</v>
      </c>
    </row>
    <row r="46" spans="1:9" x14ac:dyDescent="0.25">
      <c r="A46" s="1" t="s">
        <v>59</v>
      </c>
      <c r="B46" t="str">
        <f>HYPERLINK("https://www.suredividend.com/sure-analysis-CPT/","Camden Property Trust")</f>
        <v>Camden Property Trust</v>
      </c>
      <c r="C46">
        <v>-2.3521306957975999E-2</v>
      </c>
      <c r="D46">
        <v>3.9097591601762002E-2</v>
      </c>
      <c r="E46">
        <v>-9.5046561049242001E-2</v>
      </c>
      <c r="F46">
        <v>-7.0500553932900006E-4</v>
      </c>
      <c r="G46">
        <v>-0.124526064364363</v>
      </c>
      <c r="H46">
        <v>-0.35841975461915798</v>
      </c>
      <c r="I46">
        <v>0.31432886039395402</v>
      </c>
    </row>
    <row r="47" spans="1:9" x14ac:dyDescent="0.25">
      <c r="A47" s="1" t="s">
        <v>60</v>
      </c>
      <c r="B47" t="str">
        <f>HYPERLINK("https://www.suredividend.com/sure-analysis-research-database/","Centerspace")</f>
        <v>Centerspace</v>
      </c>
      <c r="C47">
        <v>-3.1414156094927002E-2</v>
      </c>
      <c r="D47">
        <v>3.749267090902E-3</v>
      </c>
      <c r="E47">
        <v>-0.118091877244942</v>
      </c>
      <c r="F47">
        <v>-3.8144329896906998E-2</v>
      </c>
      <c r="G47">
        <v>-5.5232926094507001E-2</v>
      </c>
      <c r="H47">
        <v>-0.39238099166287599</v>
      </c>
      <c r="I47">
        <v>7.9161654483205002E-2</v>
      </c>
    </row>
    <row r="48" spans="1:9" x14ac:dyDescent="0.25">
      <c r="A48" s="1" t="s">
        <v>61</v>
      </c>
      <c r="B48" t="str">
        <f>HYPERLINK("https://www.suredividend.com/sure-analysis-CTO/","CTO Realty Growth Inc")</f>
        <v>CTO Realty Growth Inc</v>
      </c>
      <c r="C48">
        <v>-1.1607661056297E-2</v>
      </c>
      <c r="D48">
        <v>7.8455585741335002E-2</v>
      </c>
      <c r="E48">
        <v>1.7852766969691E-2</v>
      </c>
      <c r="F48">
        <v>-1.7311021350259002E-2</v>
      </c>
      <c r="G48">
        <v>-6.3423713583870009E-3</v>
      </c>
      <c r="H48">
        <v>-6.3781596683928007E-2</v>
      </c>
      <c r="I48">
        <v>0.38052351267438911</v>
      </c>
    </row>
    <row r="49" spans="1:9" x14ac:dyDescent="0.25">
      <c r="A49" s="1" t="s">
        <v>62</v>
      </c>
      <c r="B49" t="str">
        <f>HYPERLINK("https://www.suredividend.com/sure-analysis-CTRE/","CareTrust REIT Inc")</f>
        <v>CareTrust REIT Inc</v>
      </c>
      <c r="C49">
        <v>7.9413561392789999E-3</v>
      </c>
      <c r="D49">
        <v>5.4734318817418998E-2</v>
      </c>
      <c r="E49">
        <v>0.13937547600913899</v>
      </c>
      <c r="F49">
        <v>2.6809651474529999E-3</v>
      </c>
      <c r="G49">
        <v>0.22950146016996001</v>
      </c>
      <c r="H49">
        <v>0.124885330873691</v>
      </c>
      <c r="I49">
        <v>0.47656836037743311</v>
      </c>
    </row>
    <row r="50" spans="1:9" x14ac:dyDescent="0.25">
      <c r="A50" s="1" t="s">
        <v>63</v>
      </c>
      <c r="B50" t="str">
        <f>HYPERLINK("https://www.suredividend.com/sure-analysis-research-database/","CatchMark Timber Trust Inc")</f>
        <v>CatchMark Timber Trust Inc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</row>
    <row r="51" spans="1:9" x14ac:dyDescent="0.25">
      <c r="A51" s="1" t="s">
        <v>64</v>
      </c>
      <c r="B51" t="str">
        <f>HYPERLINK("https://www.suredividend.com/sure-analysis-CUBE/","CubeSmart")</f>
        <v>CubeSmart</v>
      </c>
      <c r="C51">
        <v>5.9780663434189996E-3</v>
      </c>
      <c r="D51">
        <v>0.210103360209662</v>
      </c>
      <c r="E51">
        <v>-2.1742677833489999E-3</v>
      </c>
      <c r="F51">
        <v>-2.3732470334412E-2</v>
      </c>
      <c r="G51">
        <v>0.13496132352793599</v>
      </c>
      <c r="H51">
        <v>-3.4194838651842002E-2</v>
      </c>
      <c r="I51">
        <v>0.92332214051940309</v>
      </c>
    </row>
    <row r="52" spans="1:9" x14ac:dyDescent="0.25">
      <c r="A52" s="1" t="s">
        <v>65</v>
      </c>
      <c r="B52" t="str">
        <f>HYPERLINK("https://www.suredividend.com/sure-analysis-CUZ/","Cousins Properties Inc.")</f>
        <v>Cousins Properties Inc.</v>
      </c>
      <c r="C52">
        <v>-1.8742748827555999E-2</v>
      </c>
      <c r="D52">
        <v>0.283496753853963</v>
      </c>
      <c r="E52">
        <v>3.6506429619401003E-2</v>
      </c>
      <c r="F52">
        <v>-6.1161570562500009E-4</v>
      </c>
      <c r="G52">
        <v>-2.0095787472565001E-2</v>
      </c>
      <c r="H52">
        <v>-0.35757193215189298</v>
      </c>
      <c r="I52">
        <v>-0.117132481585486</v>
      </c>
    </row>
    <row r="53" spans="1:9" x14ac:dyDescent="0.25">
      <c r="A53" s="1" t="s">
        <v>66</v>
      </c>
      <c r="B53" t="str">
        <f>HYPERLINK("https://www.suredividend.com/sure-analysis-research-database/","Columbia Property Trust Inc")</f>
        <v>Columbia Property Trust Inc</v>
      </c>
      <c r="C53">
        <v>5.7381324986950002E-3</v>
      </c>
      <c r="D53">
        <v>1.2073490813648001E-2</v>
      </c>
      <c r="E53">
        <v>3.9594083803792E-2</v>
      </c>
      <c r="F53">
        <v>0.39775981440533598</v>
      </c>
      <c r="G53">
        <v>0.39097310400553997</v>
      </c>
      <c r="H53">
        <v>2.2079677684417001E-2</v>
      </c>
      <c r="I53">
        <v>0.114012989114105</v>
      </c>
    </row>
    <row r="54" spans="1:9" x14ac:dyDescent="0.25">
      <c r="A54" s="1" t="s">
        <v>67</v>
      </c>
      <c r="B54" t="str">
        <f>HYPERLINK("https://www.suredividend.com/sure-analysis-research-database/","CoreCivic Inc")</f>
        <v>CoreCivic Inc</v>
      </c>
      <c r="C54">
        <v>-5.2337752965806013E-2</v>
      </c>
      <c r="D54">
        <v>0.232304900181488</v>
      </c>
      <c r="E54">
        <v>0.45085470085470097</v>
      </c>
      <c r="F54">
        <v>-6.5381968341362007E-2</v>
      </c>
      <c r="G54">
        <v>0.180869565217391</v>
      </c>
      <c r="H54">
        <v>0.24018264840182599</v>
      </c>
      <c r="I54">
        <v>-0.17983282601343101</v>
      </c>
    </row>
    <row r="55" spans="1:9" x14ac:dyDescent="0.25">
      <c r="A55" s="1" t="s">
        <v>68</v>
      </c>
      <c r="B55" t="str">
        <f>HYPERLINK("https://www.suredividend.com/sure-analysis-research-database/","DigitalBridge Group Inc")</f>
        <v>DigitalBridge Group Inc</v>
      </c>
      <c r="C55">
        <v>3.1811832048064002E-2</v>
      </c>
      <c r="D55">
        <v>8.9955849889624004E-2</v>
      </c>
      <c r="E55">
        <v>0.14196289406204399</v>
      </c>
      <c r="F55">
        <v>3.5917901938426013E-2</v>
      </c>
      <c r="G55">
        <v>0.51333433278363505</v>
      </c>
      <c r="H55">
        <v>-0.41874600127959011</v>
      </c>
      <c r="I55">
        <v>2.2621184919210049</v>
      </c>
    </row>
    <row r="56" spans="1:9" x14ac:dyDescent="0.25">
      <c r="A56" s="1" t="s">
        <v>69</v>
      </c>
      <c r="B56" t="str">
        <f>HYPERLINK("https://www.suredividend.com/sure-analysis-research-database/","Duck Creek Technologies Inc")</f>
        <v>Duck Creek Technologies Inc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</row>
    <row r="57" spans="1:9" x14ac:dyDescent="0.25">
      <c r="A57" s="1" t="s">
        <v>70</v>
      </c>
      <c r="B57" t="str">
        <f>HYPERLINK("https://www.suredividend.com/sure-analysis-DEA/","Easterly Government Properties Inc")</f>
        <v>Easterly Government Properties Inc</v>
      </c>
      <c r="C57">
        <v>-4.5293701344655997E-2</v>
      </c>
      <c r="D57">
        <v>0.245878626116349</v>
      </c>
      <c r="E57">
        <v>-4.0171901014614E-2</v>
      </c>
      <c r="F57">
        <v>3.7202380952380001E-3</v>
      </c>
      <c r="G57">
        <v>-7.7550071457388001E-2</v>
      </c>
      <c r="H57">
        <v>-0.30655152029197802</v>
      </c>
      <c r="I57">
        <v>7.8923795508349007E-2</v>
      </c>
    </row>
    <row r="58" spans="1:9" x14ac:dyDescent="0.25">
      <c r="A58" s="1" t="s">
        <v>71</v>
      </c>
      <c r="B58" t="str">
        <f>HYPERLINK("https://www.suredividend.com/sure-analysis-DEI/","Douglas Emmett Inc")</f>
        <v>Douglas Emmett Inc</v>
      </c>
      <c r="C58">
        <v>-7.1913824242073002E-2</v>
      </c>
      <c r="D58">
        <v>0.23223962111191601</v>
      </c>
      <c r="E58">
        <v>9.6997690531177003E-2</v>
      </c>
      <c r="F58">
        <v>-4.1379310344820007E-3</v>
      </c>
      <c r="G58">
        <v>-2.8374950375798E-2</v>
      </c>
      <c r="H58">
        <v>-0.54465617441812808</v>
      </c>
      <c r="I58">
        <v>-0.49379513426347899</v>
      </c>
    </row>
    <row r="59" spans="1:9" x14ac:dyDescent="0.25">
      <c r="A59" s="1" t="s">
        <v>72</v>
      </c>
      <c r="B59" t="str">
        <f>HYPERLINK("https://www.suredividend.com/sure-analysis-research-database/","Diversified Healthcare Trust")</f>
        <v>Diversified Healthcare Trust</v>
      </c>
      <c r="C59">
        <v>-1.3071895424836E-2</v>
      </c>
      <c r="D59">
        <v>0.62365591397849407</v>
      </c>
      <c r="E59">
        <v>0.19226213975523099</v>
      </c>
      <c r="F59">
        <v>-0.19251336898395699</v>
      </c>
      <c r="G59">
        <v>3.2565186751233259</v>
      </c>
      <c r="H59">
        <v>-2.0625243222207001E-2</v>
      </c>
      <c r="I59">
        <v>-0.73435603328466104</v>
      </c>
    </row>
    <row r="60" spans="1:9" x14ac:dyDescent="0.25">
      <c r="A60" s="1" t="s">
        <v>73</v>
      </c>
      <c r="B60" t="str">
        <f>HYPERLINK("https://www.suredividend.com/sure-analysis-DLR/","Digital Realty Trust Inc")</f>
        <v>Digital Realty Trust Inc</v>
      </c>
      <c r="C60">
        <v>3.1219438802377E-2</v>
      </c>
      <c r="D60">
        <v>0.128178454326385</v>
      </c>
      <c r="E60">
        <v>0.18061781761401099</v>
      </c>
      <c r="F60">
        <v>1.8576311487590001E-2</v>
      </c>
      <c r="G60">
        <v>0.34841098402130999</v>
      </c>
      <c r="H60">
        <v>-4.5724206777390003E-2</v>
      </c>
      <c r="I60">
        <v>0.54177168777211304</v>
      </c>
    </row>
    <row r="61" spans="1:9" x14ac:dyDescent="0.25">
      <c r="A61" s="1" t="s">
        <v>74</v>
      </c>
      <c r="B61" t="str">
        <f>HYPERLINK("https://www.suredividend.com/sure-analysis-DOC/","Physicians Realty Trust")</f>
        <v>Physicians Realty Trust</v>
      </c>
      <c r="C61">
        <v>3.9494757199407003E-2</v>
      </c>
      <c r="D61">
        <v>0.206023103756551</v>
      </c>
      <c r="E61">
        <v>-8.2525496414280006E-3</v>
      </c>
      <c r="F61">
        <v>5.1987767584096997E-2</v>
      </c>
      <c r="G61">
        <v>-2.8557308764869001E-2</v>
      </c>
      <c r="H61">
        <v>-0.16887635223696601</v>
      </c>
      <c r="I61">
        <v>0.131030174504146</v>
      </c>
    </row>
    <row r="62" spans="1:9" x14ac:dyDescent="0.25">
      <c r="A62" s="1" t="s">
        <v>75</v>
      </c>
      <c r="B62" t="str">
        <f>HYPERLINK("https://www.suredividend.com/sure-analysis-research-database/","Duke Realty Corp")</f>
        <v>Duke Realty Corp</v>
      </c>
      <c r="C62">
        <v>-0.16081821964625501</v>
      </c>
      <c r="D62">
        <v>-0.138271644667564</v>
      </c>
      <c r="E62">
        <v>-0.17794855527016801</v>
      </c>
      <c r="F62">
        <v>-0.25439858428544398</v>
      </c>
      <c r="G62">
        <v>7.7884062516330003E-3</v>
      </c>
      <c r="H62">
        <v>0.30943034346738202</v>
      </c>
      <c r="I62">
        <v>0.94735672585499808</v>
      </c>
    </row>
    <row r="63" spans="1:9" x14ac:dyDescent="0.25">
      <c r="A63" s="1" t="s">
        <v>76</v>
      </c>
      <c r="B63" t="str">
        <f>HYPERLINK("https://www.suredividend.com/sure-analysis-research-database/","Diamondrock Hospitality Co.")</f>
        <v>Diamondrock Hospitality Co.</v>
      </c>
      <c r="C63">
        <v>1.3948555907845999E-2</v>
      </c>
      <c r="D63">
        <v>0.18529575469311299</v>
      </c>
      <c r="E63">
        <v>0.18528076100843699</v>
      </c>
      <c r="F63">
        <v>-2.1299254526090002E-3</v>
      </c>
      <c r="G63">
        <v>9.7973962666541001E-2</v>
      </c>
      <c r="H63">
        <v>-3.7038559565896002E-2</v>
      </c>
      <c r="I63">
        <v>3.9021523380756012E-2</v>
      </c>
    </row>
    <row r="64" spans="1:9" x14ac:dyDescent="0.25">
      <c r="A64" s="1" t="s">
        <v>77</v>
      </c>
      <c r="B64" t="str">
        <f>HYPERLINK("https://www.suredividend.com/sure-analysis-DX/","Dynex Capital, Inc.")</f>
        <v>Dynex Capital, Inc.</v>
      </c>
      <c r="C64">
        <v>1.2776319534486E-2</v>
      </c>
      <c r="D64">
        <v>0.154251628657157</v>
      </c>
      <c r="E64">
        <v>9.0816196193639009E-2</v>
      </c>
      <c r="F64">
        <v>2.3162939297123999E-2</v>
      </c>
      <c r="G64">
        <v>1.5651015651015E-2</v>
      </c>
      <c r="H64">
        <v>-4.3215870217945998E-2</v>
      </c>
      <c r="I64">
        <v>0.179623183601303</v>
      </c>
    </row>
    <row r="65" spans="1:9" x14ac:dyDescent="0.25">
      <c r="A65" s="1" t="s">
        <v>78</v>
      </c>
      <c r="B65" t="str">
        <f>HYPERLINK("https://www.suredividend.com/sure-analysis-EARN/","Ellington Residential Mortgage REIT")</f>
        <v>Ellington Residential Mortgage REIT</v>
      </c>
      <c r="C65">
        <v>-2.4016840493732001E-2</v>
      </c>
      <c r="D65">
        <v>8.6570556068461008E-2</v>
      </c>
      <c r="E65">
        <v>-7.7952210202790001E-2</v>
      </c>
      <c r="F65">
        <v>-1.6313213703090001E-3</v>
      </c>
      <c r="G65">
        <v>-8.529750250347401E-2</v>
      </c>
      <c r="H65">
        <v>-0.260646330413772</v>
      </c>
      <c r="I65">
        <v>1.2072101868695E-2</v>
      </c>
    </row>
    <row r="66" spans="1:9" x14ac:dyDescent="0.25">
      <c r="A66" s="1" t="s">
        <v>79</v>
      </c>
      <c r="B66" t="str">
        <f>HYPERLINK("https://www.suredividend.com/sure-analysis-research-database/","Endeavor Group Holdings Inc")</f>
        <v>Endeavor Group Holdings Inc</v>
      </c>
      <c r="C66">
        <v>1.11635895234E-2</v>
      </c>
      <c r="D66">
        <v>0.28811000623543698</v>
      </c>
      <c r="E66">
        <v>2.0983265412295001E-2</v>
      </c>
      <c r="F66">
        <v>-7.5853350189630008E-3</v>
      </c>
      <c r="G66">
        <v>0.106386977050104</v>
      </c>
      <c r="H66">
        <v>-0.263558497846964</v>
      </c>
      <c r="I66">
        <v>-6.0450345498937998E-2</v>
      </c>
    </row>
    <row r="67" spans="1:9" x14ac:dyDescent="0.25">
      <c r="A67" s="1" t="s">
        <v>80</v>
      </c>
      <c r="B67" t="str">
        <f>HYPERLINK("https://www.suredividend.com/sure-analysis-EGP/","Eastgroup Properties, Inc.")</f>
        <v>Eastgroup Properties, Inc.</v>
      </c>
      <c r="C67">
        <v>-2.2542353160826999E-2</v>
      </c>
      <c r="D67">
        <v>9.9418152025511006E-2</v>
      </c>
      <c r="E67">
        <v>-1.205476964445E-2</v>
      </c>
      <c r="F67">
        <v>-1.5909338563799998E-2</v>
      </c>
      <c r="G67">
        <v>0.155788251811078</v>
      </c>
      <c r="H67">
        <v>-7.6500826762353008E-2</v>
      </c>
      <c r="I67">
        <v>1.1878694497742111</v>
      </c>
    </row>
    <row r="68" spans="1:9" x14ac:dyDescent="0.25">
      <c r="A68" s="1" t="s">
        <v>81</v>
      </c>
      <c r="B68" t="str">
        <f>HYPERLINK("https://www.suredividend.com/sure-analysis-ELS/","Equity Lifestyle Properties Inc.")</f>
        <v>Equity Lifestyle Properties Inc.</v>
      </c>
      <c r="C68">
        <v>-2.7183509445868E-2</v>
      </c>
      <c r="D68">
        <v>9.5435322569084005E-2</v>
      </c>
      <c r="E68">
        <v>5.7015697359715997E-2</v>
      </c>
      <c r="F68">
        <v>-3.4023249220300001E-3</v>
      </c>
      <c r="G68">
        <v>7.1352372824529997E-2</v>
      </c>
      <c r="H68">
        <v>-8.1359170270012007E-2</v>
      </c>
      <c r="I68">
        <v>0.59233504722643704</v>
      </c>
    </row>
    <row r="69" spans="1:9" x14ac:dyDescent="0.25">
      <c r="A69" s="1" t="s">
        <v>82</v>
      </c>
      <c r="B69" t="str">
        <f>HYPERLINK("https://www.suredividend.com/sure-analysis-EPR/","EPR Properties")</f>
        <v>EPR Properties</v>
      </c>
      <c r="C69">
        <v>-8.9550744378830011E-3</v>
      </c>
      <c r="D69">
        <v>0.13828033657255601</v>
      </c>
      <c r="E69">
        <v>8.2994636315766007E-2</v>
      </c>
      <c r="F69">
        <v>-1.9401444788441E-2</v>
      </c>
      <c r="G69">
        <v>0.28824258331819402</v>
      </c>
      <c r="H69">
        <v>0.159750718283832</v>
      </c>
      <c r="I69">
        <v>-7.7799841220852012E-2</v>
      </c>
    </row>
    <row r="70" spans="1:9" x14ac:dyDescent="0.25">
      <c r="A70" s="1" t="s">
        <v>83</v>
      </c>
      <c r="B70" t="str">
        <f>HYPERLINK("https://www.suredividend.com/sure-analysis-EPRT/","Essential Properties Realty Trust Inc")</f>
        <v>Essential Properties Realty Trust Inc</v>
      </c>
      <c r="C70">
        <v>-2.1321961620470002E-3</v>
      </c>
      <c r="D70">
        <v>0.221804511278195</v>
      </c>
      <c r="E70">
        <v>7.5763148216255002E-2</v>
      </c>
      <c r="F70">
        <v>7.0422535211260009E-3</v>
      </c>
      <c r="G70">
        <v>0.103986618344019</v>
      </c>
      <c r="H70">
        <v>2.5939448049359E-2</v>
      </c>
      <c r="I70">
        <v>1.2754999204370649</v>
      </c>
    </row>
    <row r="71" spans="1:9" x14ac:dyDescent="0.25">
      <c r="A71" s="1" t="s">
        <v>84</v>
      </c>
      <c r="B71" t="str">
        <f>HYPERLINK("https://www.suredividend.com/sure-analysis-research-database/","Equity Commonwealth")</f>
        <v>Equity Commonwealth</v>
      </c>
      <c r="C71">
        <v>-7.645259938838001E-3</v>
      </c>
      <c r="D71">
        <v>5.0161812297733997E-2</v>
      </c>
      <c r="E71">
        <v>-4.8851978505129012E-2</v>
      </c>
      <c r="F71">
        <v>1.40625E-2</v>
      </c>
      <c r="G71">
        <v>-8.9374161050283008E-2</v>
      </c>
      <c r="H71">
        <v>-9.3613396086756007E-2</v>
      </c>
      <c r="I71">
        <v>1.527754201323E-3</v>
      </c>
    </row>
    <row r="72" spans="1:9" x14ac:dyDescent="0.25">
      <c r="A72" s="1" t="s">
        <v>85</v>
      </c>
      <c r="B72" t="str">
        <f>HYPERLINK("https://www.suredividend.com/sure-analysis-EQIX/","Equinix Inc")</f>
        <v>Equinix Inc</v>
      </c>
      <c r="C72">
        <v>1.2082603782488001E-2</v>
      </c>
      <c r="D72">
        <v>0.109826406983646</v>
      </c>
      <c r="E72">
        <v>3.2346746502900002E-2</v>
      </c>
      <c r="F72">
        <v>1.1956940115968E-2</v>
      </c>
      <c r="G72">
        <v>0.16877851875083399</v>
      </c>
      <c r="H72">
        <v>0.15075152820288601</v>
      </c>
      <c r="I72">
        <v>1.3996810710735701</v>
      </c>
    </row>
    <row r="73" spans="1:9" x14ac:dyDescent="0.25">
      <c r="A73" s="1" t="s">
        <v>86</v>
      </c>
      <c r="B73" t="str">
        <f>HYPERLINK("https://www.suredividend.com/sure-analysis-EQR/","Equity Residential Properties Trust")</f>
        <v>Equity Residential Properties Trust</v>
      </c>
      <c r="C73">
        <v>8.2806835416340003E-3</v>
      </c>
      <c r="D73">
        <v>4.9021857997272003E-2</v>
      </c>
      <c r="E73">
        <v>-7.2750868923132012E-2</v>
      </c>
      <c r="F73">
        <v>1.6350555918901E-2</v>
      </c>
      <c r="G73">
        <v>7.1666859185112008E-2</v>
      </c>
      <c r="H73">
        <v>-0.25901201602136098</v>
      </c>
      <c r="I73">
        <v>0.100652317106856</v>
      </c>
    </row>
    <row r="74" spans="1:9" x14ac:dyDescent="0.25">
      <c r="A74" s="1" t="s">
        <v>87</v>
      </c>
      <c r="B74" t="str">
        <f>HYPERLINK("https://www.suredividend.com/sure-analysis-ESRT/","Empire State Realty Trust Inc")</f>
        <v>Empire State Realty Trust Inc</v>
      </c>
      <c r="C74">
        <v>5.7246003094378002E-2</v>
      </c>
      <c r="D74">
        <v>0.31211756573388899</v>
      </c>
      <c r="E74">
        <v>0.29104581008401198</v>
      </c>
      <c r="F74">
        <v>5.7791537667697998E-2</v>
      </c>
      <c r="G74">
        <v>0.37628229228207699</v>
      </c>
      <c r="H74">
        <v>8.7060270863603004E-2</v>
      </c>
      <c r="I74">
        <v>-0.23127114004364799</v>
      </c>
    </row>
    <row r="75" spans="1:9" x14ac:dyDescent="0.25">
      <c r="A75" s="1" t="s">
        <v>88</v>
      </c>
      <c r="B75" t="str">
        <f>HYPERLINK("https://www.suredividend.com/sure-analysis-ESS/","Essex Property Trust, Inc.")</f>
        <v>Essex Property Trust, Inc.</v>
      </c>
      <c r="C75">
        <v>1.1579474050151001E-2</v>
      </c>
      <c r="D75">
        <v>0.14543607553403101</v>
      </c>
      <c r="E75">
        <v>3.5542196224187E-2</v>
      </c>
      <c r="F75">
        <v>4.597886585464E-3</v>
      </c>
      <c r="G75">
        <v>0.18822612361024499</v>
      </c>
      <c r="H75">
        <v>-0.21900720979131899</v>
      </c>
      <c r="I75">
        <v>0.18103646523581099</v>
      </c>
    </row>
    <row r="76" spans="1:9" x14ac:dyDescent="0.25">
      <c r="A76" s="1" t="s">
        <v>89</v>
      </c>
      <c r="B76" t="str">
        <f>HYPERLINK("https://www.suredividend.com/sure-analysis-EXR/","Extra Space Storage Inc.")</f>
        <v>Extra Space Storage Inc.</v>
      </c>
      <c r="C76">
        <v>-1.5448258031155E-2</v>
      </c>
      <c r="D76">
        <v>0.30455747221434698</v>
      </c>
      <c r="E76">
        <v>-6.2494332190090006E-3</v>
      </c>
      <c r="F76">
        <v>-4.9959458616603003E-2</v>
      </c>
      <c r="G76">
        <v>4.8114742141203003E-2</v>
      </c>
      <c r="H76">
        <v>-0.19073940661307001</v>
      </c>
      <c r="I76">
        <v>1.0135283938964921</v>
      </c>
    </row>
    <row r="77" spans="1:9" x14ac:dyDescent="0.25">
      <c r="A77" s="1" t="s">
        <v>90</v>
      </c>
      <c r="B77" t="str">
        <f>HYPERLINK("https://www.suredividend.com/sure-analysis-FCPT/","Four Corners Property Trust Inc")</f>
        <v>Four Corners Property Trust Inc</v>
      </c>
      <c r="C77">
        <v>7.5990092076460014E-3</v>
      </c>
      <c r="D77">
        <v>0.18433925346176999</v>
      </c>
      <c r="E77">
        <v>-1.890778786809E-3</v>
      </c>
      <c r="F77">
        <v>-4.7430830039520014E-3</v>
      </c>
      <c r="G77">
        <v>-5.7447772200324002E-2</v>
      </c>
      <c r="H77">
        <v>-1.590001625687E-3</v>
      </c>
      <c r="I77">
        <v>0.236720480543017</v>
      </c>
    </row>
    <row r="78" spans="1:9" x14ac:dyDescent="0.25">
      <c r="A78" s="1" t="s">
        <v>91</v>
      </c>
      <c r="B78" t="str">
        <f>HYPERLINK("https://www.suredividend.com/sure-analysis-research-database/","Farmland Partners Inc")</f>
        <v>Farmland Partners Inc</v>
      </c>
      <c r="C78">
        <v>-9.3805140160799008E-2</v>
      </c>
      <c r="D78">
        <v>0.101738514254652</v>
      </c>
      <c r="E78">
        <v>-6.1316307458192998E-2</v>
      </c>
      <c r="F78">
        <v>-9.0544871794871001E-2</v>
      </c>
      <c r="G78">
        <v>-0.11195612202583501</v>
      </c>
      <c r="H78">
        <v>-1.561144839549E-2</v>
      </c>
      <c r="I78">
        <v>1.1625226255120511</v>
      </c>
    </row>
    <row r="79" spans="1:9" x14ac:dyDescent="0.25">
      <c r="A79" s="1" t="s">
        <v>92</v>
      </c>
      <c r="B79" t="str">
        <f>HYPERLINK("https://www.suredividend.com/sure-analysis-FR/","First Industrial Realty Trust, Inc.")</f>
        <v>First Industrial Realty Trust, Inc.</v>
      </c>
      <c r="C79">
        <v>-7.2119731056220007E-3</v>
      </c>
      <c r="D79">
        <v>0.18541534051200301</v>
      </c>
      <c r="E79">
        <v>-1.5830603122511E-2</v>
      </c>
      <c r="F79">
        <v>1.1201822669451E-2</v>
      </c>
      <c r="G79">
        <v>6.9411341864261011E-2</v>
      </c>
      <c r="H79">
        <v>-0.104100012447727</v>
      </c>
      <c r="I79">
        <v>0.98408559209644009</v>
      </c>
    </row>
    <row r="80" spans="1:9" x14ac:dyDescent="0.25">
      <c r="A80" s="1" t="s">
        <v>93</v>
      </c>
      <c r="B80" t="str">
        <f>HYPERLINK("https://www.suredividend.com/sure-analysis-research-database/","First Real Estate Investment Trust of New Jersey Inc.")</f>
        <v>First Real Estate Investment Trust of New Jersey Inc.</v>
      </c>
      <c r="C80">
        <v>-7.3529411764705011E-2</v>
      </c>
      <c r="D80">
        <v>-9.9999999999999006E-2</v>
      </c>
      <c r="E80">
        <v>-0.16866802142989101</v>
      </c>
      <c r="F80">
        <v>-8.4302325581395013E-2</v>
      </c>
      <c r="G80">
        <v>2.8781009627620001E-3</v>
      </c>
      <c r="H80">
        <v>-3.5989717223650013E-2</v>
      </c>
      <c r="I80">
        <v>0.56747611464968106</v>
      </c>
    </row>
    <row r="81" spans="1:9" x14ac:dyDescent="0.25">
      <c r="A81" s="1" t="s">
        <v>94</v>
      </c>
      <c r="B81" t="str">
        <f>HYPERLINK("https://www.suredividend.com/sure-analysis-FRT/","Federal Realty Investment Trust.")</f>
        <v>Federal Realty Investment Trust.</v>
      </c>
      <c r="C81">
        <v>-2.871565816077E-2</v>
      </c>
      <c r="D81">
        <v>0.17673159084047599</v>
      </c>
      <c r="E81">
        <v>4.8674176220064001E-2</v>
      </c>
      <c r="F81">
        <v>-1.455604075691E-3</v>
      </c>
      <c r="G81">
        <v>-1.5087632314696999E-2</v>
      </c>
      <c r="H81">
        <v>-0.155721402831656</v>
      </c>
      <c r="I81">
        <v>-0.17515360659877099</v>
      </c>
    </row>
    <row r="82" spans="1:9" x14ac:dyDescent="0.25">
      <c r="A82" s="1" t="s">
        <v>95</v>
      </c>
      <c r="B82" t="str">
        <f>HYPERLINK("https://www.suredividend.com/sure-analysis-research-database/","Franklin Street Properties Corp.")</f>
        <v>Franklin Street Properties Corp.</v>
      </c>
      <c r="C82">
        <v>3.125E-2</v>
      </c>
      <c r="D82">
        <v>0.51750301776168306</v>
      </c>
      <c r="E82">
        <v>0.64845457383702809</v>
      </c>
      <c r="F82">
        <v>3.125E-2</v>
      </c>
      <c r="G82">
        <v>-0.126493068193097</v>
      </c>
      <c r="H82">
        <v>-0.54606417001960106</v>
      </c>
      <c r="I82">
        <v>-0.47244314775588497</v>
      </c>
    </row>
    <row r="83" spans="1:9" x14ac:dyDescent="0.25">
      <c r="A83" s="1" t="s">
        <v>96</v>
      </c>
      <c r="B83" t="str">
        <f>HYPERLINK("https://www.suredividend.com/sure-analysis-research-database/","Geo Group, Inc.")</f>
        <v>Geo Group, Inc.</v>
      </c>
      <c r="C83">
        <v>2.6819923371647E-2</v>
      </c>
      <c r="D83">
        <v>0.26415094339622602</v>
      </c>
      <c r="E83">
        <v>0.47050754458161798</v>
      </c>
      <c r="F83">
        <v>-1.0156971375807001E-2</v>
      </c>
      <c r="G83">
        <v>-6.8635968722849008E-2</v>
      </c>
      <c r="H83">
        <v>0.36213468869123211</v>
      </c>
      <c r="I83">
        <v>-0.34630957607688101</v>
      </c>
    </row>
    <row r="84" spans="1:9" x14ac:dyDescent="0.25">
      <c r="A84" s="1" t="s">
        <v>97</v>
      </c>
      <c r="B84" t="str">
        <f>HYPERLINK("https://www.suredividend.com/sure-analysis-GLPI/","Gaming and Leisure Properties Inc")</f>
        <v>Gaming and Leisure Properties Inc</v>
      </c>
      <c r="C84">
        <v>-1.9226750261233001E-2</v>
      </c>
      <c r="D84">
        <v>4.8417544071291001E-2</v>
      </c>
      <c r="E84">
        <v>2.740250841209E-2</v>
      </c>
      <c r="F84">
        <v>-4.9037487335359002E-2</v>
      </c>
      <c r="G84">
        <v>-1.9302582663409E-2</v>
      </c>
      <c r="H84">
        <v>0.23627531558871201</v>
      </c>
      <c r="I84">
        <v>0.91675413840002207</v>
      </c>
    </row>
    <row r="85" spans="1:9" x14ac:dyDescent="0.25">
      <c r="A85" s="1" t="s">
        <v>98</v>
      </c>
      <c r="B85" t="str">
        <f>HYPERLINK("https://www.suredividend.com/sure-analysis-GMRE/","Global Medical REIT Inc")</f>
        <v>Global Medical REIT Inc</v>
      </c>
      <c r="C85">
        <v>-3.2077144356195013E-2</v>
      </c>
      <c r="D85">
        <v>0.21910925269742099</v>
      </c>
      <c r="E85">
        <v>0.13484504592410301</v>
      </c>
      <c r="F85">
        <v>-3.6036036036036001E-2</v>
      </c>
      <c r="G85">
        <v>0.13702778810902599</v>
      </c>
      <c r="H85">
        <v>-0.26473619834256401</v>
      </c>
      <c r="I85">
        <v>0.64370093859932109</v>
      </c>
    </row>
    <row r="86" spans="1:9" x14ac:dyDescent="0.25">
      <c r="A86" s="1" t="s">
        <v>99</v>
      </c>
      <c r="B86" t="str">
        <f>HYPERLINK("https://www.suredividend.com/sure-analysis-GNL/","Global Net Lease Inc")</f>
        <v>Global Net Lease Inc</v>
      </c>
      <c r="C86">
        <v>-7.5131480090100003E-4</v>
      </c>
      <c r="D86">
        <v>0.191695253699247</v>
      </c>
      <c r="E86">
        <v>-6.8860329049357002E-2</v>
      </c>
      <c r="F86">
        <v>-2.9874852813987999E-2</v>
      </c>
      <c r="G86">
        <v>-0.217351099155142</v>
      </c>
      <c r="H86">
        <v>-0.19292618438732601</v>
      </c>
      <c r="I86">
        <v>-0.15081087983654701</v>
      </c>
    </row>
    <row r="87" spans="1:9" x14ac:dyDescent="0.25">
      <c r="A87" s="1" t="s">
        <v>100</v>
      </c>
      <c r="B87" t="str">
        <f>HYPERLINK("https://www.suredividend.com/sure-analysis-GOOD/","Gladstone Commercial Corp")</f>
        <v>Gladstone Commercial Corp</v>
      </c>
      <c r="C87">
        <v>-1.7548466150277001E-2</v>
      </c>
      <c r="D87">
        <v>0.185123923314475</v>
      </c>
      <c r="E87">
        <v>9.8847311617434014E-2</v>
      </c>
      <c r="F87">
        <v>1.7371601208459E-2</v>
      </c>
      <c r="G87">
        <v>-6.0833188077392013E-2</v>
      </c>
      <c r="H87">
        <v>-0.31820597569432102</v>
      </c>
      <c r="I87">
        <v>9.6878740747375014E-2</v>
      </c>
    </row>
    <row r="88" spans="1:9" x14ac:dyDescent="0.25">
      <c r="A88" s="1" t="s">
        <v>101</v>
      </c>
      <c r="B88" t="str">
        <f>HYPERLINK("https://www.suredividend.com/sure-analysis-research-database/","Getty Realty Corp.")</f>
        <v>Getty Realty Corp.</v>
      </c>
      <c r="C88">
        <v>1.98240183633E-3</v>
      </c>
      <c r="D88">
        <v>8.1651348591337006E-2</v>
      </c>
      <c r="E88">
        <v>-0.10066552624021299</v>
      </c>
      <c r="F88">
        <v>-1.4031485284052E-2</v>
      </c>
      <c r="G88">
        <v>-0.12624421489357801</v>
      </c>
      <c r="H88">
        <v>2.090715804394E-2</v>
      </c>
      <c r="I88">
        <v>0.25110193375803902</v>
      </c>
    </row>
    <row r="89" spans="1:9" x14ac:dyDescent="0.25">
      <c r="A89" s="1" t="s">
        <v>102</v>
      </c>
      <c r="B89" t="str">
        <f>HYPERLINK("https://www.suredividend.com/sure-analysis-HASI/","Hannon Armstrong Sustainable Infrastructure capital Inc")</f>
        <v>Hannon Armstrong Sustainable Infrastructure capital Inc</v>
      </c>
      <c r="C89">
        <v>-0.134666827744507</v>
      </c>
      <c r="D89">
        <v>0.55305282981464909</v>
      </c>
      <c r="E89">
        <v>-9.7641129350790005E-3</v>
      </c>
      <c r="F89">
        <v>-9.1007976794778012E-2</v>
      </c>
      <c r="G89">
        <v>-0.23397286057817099</v>
      </c>
      <c r="H89">
        <v>-0.39578713968957802</v>
      </c>
      <c r="I89">
        <v>0.46073438756365498</v>
      </c>
    </row>
    <row r="90" spans="1:9" x14ac:dyDescent="0.25">
      <c r="A90" s="1" t="s">
        <v>103</v>
      </c>
      <c r="B90" t="str">
        <f>HYPERLINK("https://www.suredividend.com/sure-analysis-research-database/","Howard Hughes Corporation")</f>
        <v>Howard Hughes Corporation</v>
      </c>
      <c r="C90">
        <v>-5.3328518117250007E-2</v>
      </c>
      <c r="D90">
        <v>3.8700303790780002E-2</v>
      </c>
      <c r="E90">
        <v>-9.4113581384633008E-2</v>
      </c>
      <c r="F90">
        <v>2.9049986914420001E-2</v>
      </c>
      <c r="G90">
        <v>7.1535631557432006E-2</v>
      </c>
      <c r="H90">
        <v>-0.13334802733083501</v>
      </c>
      <c r="I90">
        <v>-0.38321568627450903</v>
      </c>
    </row>
    <row r="91" spans="1:9" x14ac:dyDescent="0.25">
      <c r="A91" s="1" t="s">
        <v>104</v>
      </c>
      <c r="B91" t="str">
        <f>HYPERLINK("https://www.suredividend.com/sure-analysis-HIW/","Highwoods Properties, Inc.")</f>
        <v>Highwoods Properties, Inc.</v>
      </c>
      <c r="C91">
        <v>-4.0495867768594998E-2</v>
      </c>
      <c r="D91">
        <v>0.23919308357348701</v>
      </c>
      <c r="E91">
        <v>-4.5057493954498012E-2</v>
      </c>
      <c r="F91">
        <v>1.1324041811846E-2</v>
      </c>
      <c r="G91">
        <v>-0.14843366070839101</v>
      </c>
      <c r="H91">
        <v>-0.43082097088901711</v>
      </c>
      <c r="I91">
        <v>-0.25692908825007099</v>
      </c>
    </row>
    <row r="92" spans="1:9" x14ac:dyDescent="0.25">
      <c r="A92" s="1" t="s">
        <v>105</v>
      </c>
      <c r="B92" t="str">
        <f>HYPERLINK("https://www.suredividend.com/sure-analysis-research-database/","Hudson Pacific Properties Inc")</f>
        <v>Hudson Pacific Properties Inc</v>
      </c>
      <c r="C92">
        <v>-1.6778523489932001E-2</v>
      </c>
      <c r="D92">
        <v>0.54210526315789409</v>
      </c>
      <c r="E92">
        <v>0.65225563909774409</v>
      </c>
      <c r="F92">
        <v>-5.5853920515574002E-2</v>
      </c>
      <c r="G92">
        <v>-0.11469664007735</v>
      </c>
      <c r="H92">
        <v>-0.61850779693677804</v>
      </c>
      <c r="I92">
        <v>-0.62992434289467303</v>
      </c>
    </row>
    <row r="93" spans="1:9" x14ac:dyDescent="0.25">
      <c r="A93" s="1" t="s">
        <v>106</v>
      </c>
      <c r="B93" t="str">
        <f>HYPERLINK("https://www.suredividend.com/sure-analysis-HR/","Healthcare Realty Trust Inc")</f>
        <v>Healthcare Realty Trust Inc</v>
      </c>
      <c r="C93">
        <v>4.5871559633020014E-3</v>
      </c>
      <c r="D93">
        <v>0.20553223697791201</v>
      </c>
      <c r="E93">
        <v>-4.0304998959234013E-2</v>
      </c>
      <c r="F93">
        <v>1.6831108531630001E-2</v>
      </c>
      <c r="G93">
        <v>-8.9846489519208012E-2</v>
      </c>
      <c r="H93">
        <v>-0.34505407415991601</v>
      </c>
      <c r="I93">
        <v>-5.6842467928875012E-2</v>
      </c>
    </row>
    <row r="94" spans="1:9" x14ac:dyDescent="0.25">
      <c r="A94" s="1" t="s">
        <v>107</v>
      </c>
      <c r="B94" t="str">
        <f>HYPERLINK("https://www.suredividend.com/sure-analysis-research-database/","Host Hotels &amp; Resorts Inc")</f>
        <v>Host Hotels &amp; Resorts Inc</v>
      </c>
      <c r="C94">
        <v>3.5326927411787001E-2</v>
      </c>
      <c r="D94">
        <v>0.27113462441994401</v>
      </c>
      <c r="E94">
        <v>0.18434387349408399</v>
      </c>
      <c r="F94">
        <v>1.4381099126861E-2</v>
      </c>
      <c r="G94">
        <v>0.23197265332601399</v>
      </c>
      <c r="H94">
        <v>0.19184836068046901</v>
      </c>
      <c r="I94">
        <v>0.300385835999947</v>
      </c>
    </row>
    <row r="95" spans="1:9" x14ac:dyDescent="0.25">
      <c r="A95" s="1" t="s">
        <v>108</v>
      </c>
      <c r="B95" t="str">
        <f>HYPERLINK("https://www.suredividend.com/sure-analysis-research-database/","Hersha Hospitality Trust")</f>
        <v>Hersha Hospitality Trust</v>
      </c>
      <c r="C95">
        <v>1.0111223458038001E-2</v>
      </c>
      <c r="D95">
        <v>0.59883488308819999</v>
      </c>
      <c r="E95">
        <v>0.73383317713214602</v>
      </c>
      <c r="F95">
        <v>0.197396651124881</v>
      </c>
      <c r="G95">
        <v>8.7003830083565006E-2</v>
      </c>
      <c r="H95">
        <v>5.7769683622040012E-2</v>
      </c>
      <c r="I95">
        <v>-0.33182173886871202</v>
      </c>
    </row>
    <row r="96" spans="1:9" x14ac:dyDescent="0.25">
      <c r="A96" s="1" t="s">
        <v>109</v>
      </c>
      <c r="B96" t="str">
        <f>HYPERLINK("https://www.suredividend.com/sure-analysis-IIPR/","Innovative Industrial Properties Inc")</f>
        <v>Innovative Industrial Properties Inc</v>
      </c>
      <c r="C96">
        <v>-3.9730494042743002E-2</v>
      </c>
      <c r="D96">
        <v>0.25694990405322798</v>
      </c>
      <c r="E96">
        <v>0.28224352034380201</v>
      </c>
      <c r="F96">
        <v>-7.5481055346161008E-2</v>
      </c>
      <c r="G96">
        <v>-8.9430417771786008E-2</v>
      </c>
      <c r="H96">
        <v>-0.48366289685001601</v>
      </c>
      <c r="I96">
        <v>1.2090818599800921</v>
      </c>
    </row>
    <row r="97" spans="1:9" x14ac:dyDescent="0.25">
      <c r="A97" s="1" t="s">
        <v>110</v>
      </c>
      <c r="B97" t="str">
        <f>HYPERLINK("https://www.suredividend.com/sure-analysis-ILPT/","Industrial Logistics Properties Trust")</f>
        <v>Industrial Logistics Properties Trust</v>
      </c>
      <c r="C97">
        <v>-0.108333333333333</v>
      </c>
      <c r="D97">
        <v>0.71247949425839208</v>
      </c>
      <c r="E97">
        <v>0.110620961673197</v>
      </c>
      <c r="F97">
        <v>-8.936170212765901E-2</v>
      </c>
      <c r="G97">
        <v>8.3078168889338E-2</v>
      </c>
      <c r="H97">
        <v>-0.81567137824405411</v>
      </c>
      <c r="I97">
        <v>-0.71862097983012008</v>
      </c>
    </row>
    <row r="98" spans="1:9" x14ac:dyDescent="0.25">
      <c r="A98" s="1" t="s">
        <v>111</v>
      </c>
      <c r="B98" t="str">
        <f>HYPERLINK("https://www.suredividend.com/sure-analysis-research-database/","INDUS Realty Trust Inc")</f>
        <v>INDUS Realty Trust Inc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 x14ac:dyDescent="0.25">
      <c r="A99" s="1" t="s">
        <v>112</v>
      </c>
      <c r="B99" t="str">
        <f>HYPERLINK("https://www.suredividend.com/sure-analysis-research-database/","Summit Hotel Properties Inc")</f>
        <v>Summit Hotel Properties Inc</v>
      </c>
      <c r="C99">
        <v>-2.6745913818722E-2</v>
      </c>
      <c r="D99">
        <v>0.14801507317500601</v>
      </c>
      <c r="E99">
        <v>4.0938274744135E-2</v>
      </c>
      <c r="F99">
        <v>-2.5297619047618999E-2</v>
      </c>
      <c r="G99">
        <v>-0.10018820490981201</v>
      </c>
      <c r="H99">
        <v>-0.32417792176972499</v>
      </c>
      <c r="I99">
        <v>-0.29964501090629098</v>
      </c>
    </row>
    <row r="100" spans="1:9" x14ac:dyDescent="0.25">
      <c r="A100" s="1" t="s">
        <v>113</v>
      </c>
      <c r="B100" t="str">
        <f>HYPERLINK("https://www.suredividend.com/sure-analysis-INVH/","Invitation Homes Inc")</f>
        <v>Invitation Homes Inc</v>
      </c>
      <c r="C100">
        <v>-3.4321582341227001E-2</v>
      </c>
      <c r="D100">
        <v>5.5873844942737998E-2</v>
      </c>
      <c r="E100">
        <v>-2.2115239957875E-2</v>
      </c>
      <c r="F100">
        <v>-9.0882439167400009E-3</v>
      </c>
      <c r="G100">
        <v>0.12658405050296301</v>
      </c>
      <c r="H100">
        <v>-0.169998133723614</v>
      </c>
      <c r="I100">
        <v>0.87423755129200409</v>
      </c>
    </row>
    <row r="101" spans="1:9" x14ac:dyDescent="0.25">
      <c r="A101" s="1" t="s">
        <v>114</v>
      </c>
      <c r="B101" t="str">
        <f>HYPERLINK("https://www.suredividend.com/sure-analysis-research-database/","Investors Real Estate Trust")</f>
        <v>Investors Real Estate Trust</v>
      </c>
      <c r="C101">
        <v>-1.6755096341803999E-2</v>
      </c>
      <c r="D101">
        <v>6.9469988169311006E-2</v>
      </c>
      <c r="E101">
        <v>2.0928897419986998E-2</v>
      </c>
      <c r="F101">
        <v>4.3213486030490014E-3</v>
      </c>
      <c r="G101">
        <v>2.742519301583E-3</v>
      </c>
      <c r="H101">
        <v>0.54202240990818307</v>
      </c>
      <c r="I101">
        <v>0.209012136476558</v>
      </c>
    </row>
    <row r="102" spans="1:9" x14ac:dyDescent="0.25">
      <c r="A102" s="1" t="s">
        <v>115</v>
      </c>
      <c r="B102" t="str">
        <f>HYPERLINK("https://www.suredividend.com/sure-analysis-IRM/","Iron Mountain Inc.")</f>
        <v>Iron Mountain Inc.</v>
      </c>
      <c r="C102">
        <v>-1.7823228634038998E-2</v>
      </c>
      <c r="D102">
        <v>0.12571204677657499</v>
      </c>
      <c r="E102">
        <v>0.152534702043293</v>
      </c>
      <c r="F102">
        <v>-3.9296941983422998E-2</v>
      </c>
      <c r="G102">
        <v>0.33331217909180899</v>
      </c>
      <c r="H102">
        <v>0.64403057706133504</v>
      </c>
      <c r="I102">
        <v>1.631393546568972</v>
      </c>
    </row>
    <row r="103" spans="1:9" x14ac:dyDescent="0.25">
      <c r="A103" s="1" t="s">
        <v>116</v>
      </c>
      <c r="B103" t="str">
        <f>HYPERLINK("https://www.suredividend.com/sure-analysis-IRT/","Independence Realty Trust Inc")</f>
        <v>Independence Realty Trust Inc</v>
      </c>
      <c r="C103">
        <v>-3.9511988734315003E-2</v>
      </c>
      <c r="D103">
        <v>0.115225281372584</v>
      </c>
      <c r="E103">
        <v>-0.13786262484270601</v>
      </c>
      <c r="F103">
        <v>-5.8823529411760004E-3</v>
      </c>
      <c r="G103">
        <v>-0.10896309314586899</v>
      </c>
      <c r="H103">
        <v>-0.30636945289377499</v>
      </c>
      <c r="I103">
        <v>0.91474898031119412</v>
      </c>
    </row>
    <row r="104" spans="1:9" x14ac:dyDescent="0.25">
      <c r="A104" s="1" t="s">
        <v>117</v>
      </c>
      <c r="B104" t="str">
        <f>HYPERLINK("https://www.suredividend.com/sure-analysis-research-database/","Invesco Mortgage Capital Inc")</f>
        <v>Invesco Mortgage Capital Inc</v>
      </c>
      <c r="C104">
        <v>5.5078066572319007E-2</v>
      </c>
      <c r="D104">
        <v>0.15434484321303099</v>
      </c>
      <c r="E104">
        <v>-0.130137830941291</v>
      </c>
      <c r="F104">
        <v>3.4988713318284001E-2</v>
      </c>
      <c r="G104">
        <v>-0.233604399461767</v>
      </c>
      <c r="H104">
        <v>-0.528170825829688</v>
      </c>
      <c r="I104">
        <v>-0.84196276387651303</v>
      </c>
    </row>
    <row r="105" spans="1:9" x14ac:dyDescent="0.25">
      <c r="A105" s="1" t="s">
        <v>118</v>
      </c>
      <c r="B105" t="str">
        <f>HYPERLINK("https://www.suredividend.com/sure-analysis-research-database/","InvenTrust Properties Corp")</f>
        <v>InvenTrust Properties Corp</v>
      </c>
      <c r="C105">
        <v>-4.3902952951446E-2</v>
      </c>
      <c r="D105">
        <v>7.2102140073960009E-3</v>
      </c>
      <c r="E105">
        <v>7.1591234965671005E-2</v>
      </c>
      <c r="F105">
        <v>2.7624309392260001E-3</v>
      </c>
      <c r="G105">
        <v>5.9420966612187001E-2</v>
      </c>
      <c r="H105">
        <v>-6.7739501940720006E-3</v>
      </c>
      <c r="I105">
        <v>3.0333333333333332</v>
      </c>
    </row>
    <row r="106" spans="1:9" x14ac:dyDescent="0.25">
      <c r="A106" s="1" t="s">
        <v>119</v>
      </c>
      <c r="B106" t="str">
        <f>HYPERLINK("https://www.suredividend.com/sure-analysis-research-database/","JBG SMITH Properties")</f>
        <v>JBG SMITH Properties</v>
      </c>
      <c r="C106">
        <v>-3.5754189944133E-2</v>
      </c>
      <c r="D106">
        <v>0.24738922735583799</v>
      </c>
      <c r="E106">
        <v>0.10252315554136</v>
      </c>
      <c r="F106">
        <v>1.4697236919458999E-2</v>
      </c>
      <c r="G106">
        <v>-7.9991684745238004E-2</v>
      </c>
      <c r="H106">
        <v>-0.35333038597858402</v>
      </c>
      <c r="I106">
        <v>-0.43409464980098211</v>
      </c>
    </row>
    <row r="107" spans="1:9" x14ac:dyDescent="0.25">
      <c r="A107" s="1" t="s">
        <v>120</v>
      </c>
      <c r="B107" t="str">
        <f>HYPERLINK("https://www.suredividend.com/sure-analysis-KIM/","Kimco Realty Corporation")</f>
        <v>Kimco Realty Corporation</v>
      </c>
      <c r="C107">
        <v>-8.7206728640991008E-2</v>
      </c>
      <c r="D107">
        <v>0.22081904998727001</v>
      </c>
      <c r="E107">
        <v>3.0036915484022E-2</v>
      </c>
      <c r="F107">
        <v>-3.2379164711403001E-2</v>
      </c>
      <c r="G107">
        <v>1.3491926961735E-2</v>
      </c>
      <c r="H107">
        <v>1.8739470472859E-2</v>
      </c>
      <c r="I107">
        <v>1.8739470472859E-2</v>
      </c>
    </row>
    <row r="108" spans="1:9" x14ac:dyDescent="0.25">
      <c r="A108" s="1" t="s">
        <v>121</v>
      </c>
      <c r="B108" t="str">
        <f>HYPERLINK("https://www.suredividend.com/sure-analysis-KRC/","Kilroy Realty Corp.")</f>
        <v>Kilroy Realty Corp.</v>
      </c>
      <c r="C108">
        <v>-4.7612313870780007E-2</v>
      </c>
      <c r="D108">
        <v>0.36965407845768999</v>
      </c>
      <c r="E108">
        <v>0.257546523931038</v>
      </c>
      <c r="F108">
        <v>1.4307228915661999E-2</v>
      </c>
      <c r="G108">
        <v>6.5097179245233006E-2</v>
      </c>
      <c r="H108">
        <v>-0.35513830775270211</v>
      </c>
      <c r="I108">
        <v>-0.26431232044741998</v>
      </c>
    </row>
    <row r="109" spans="1:9" x14ac:dyDescent="0.25">
      <c r="A109" s="1" t="s">
        <v>122</v>
      </c>
      <c r="B109" t="str">
        <f>HYPERLINK("https://www.suredividend.com/sure-analysis-KREF/","KKR Real Estate Finance Trust Inc")</f>
        <v>KKR Real Estate Finance Trust Inc</v>
      </c>
      <c r="C109">
        <v>-3.5707322925570002E-2</v>
      </c>
      <c r="D109">
        <v>0.180487983990893</v>
      </c>
      <c r="E109">
        <v>6.4041039218931006E-2</v>
      </c>
      <c r="F109">
        <v>-2.7966742252456E-2</v>
      </c>
      <c r="G109">
        <v>-4.3816406801840013E-2</v>
      </c>
      <c r="H109">
        <v>-0.26155612977318399</v>
      </c>
      <c r="I109">
        <v>7.1800641746885011E-2</v>
      </c>
    </row>
    <row r="110" spans="1:9" x14ac:dyDescent="0.25">
      <c r="A110" s="1" t="s">
        <v>123</v>
      </c>
      <c r="B110" t="str">
        <f>HYPERLINK("https://www.suredividend.com/sure-analysis-KRG/","Kite Realty Group Trust")</f>
        <v>Kite Realty Group Trust</v>
      </c>
      <c r="C110">
        <v>-4.2690479992748998E-2</v>
      </c>
      <c r="D110">
        <v>0.103828563181494</v>
      </c>
      <c r="E110">
        <v>-1.1604071228676001E-2</v>
      </c>
      <c r="F110">
        <v>-1.8818512390843999E-2</v>
      </c>
      <c r="G110">
        <v>0.116092769550493</v>
      </c>
      <c r="H110">
        <v>8.9712095902525005E-2</v>
      </c>
      <c r="I110">
        <v>0.83930540928277009</v>
      </c>
    </row>
    <row r="111" spans="1:9" x14ac:dyDescent="0.25">
      <c r="A111" s="1" t="s">
        <v>124</v>
      </c>
      <c r="B111" t="str">
        <f>HYPERLINK("https://www.suredividend.com/sure-analysis-LADR/","Ladder Capital Corp")</f>
        <v>Ladder Capital Corp</v>
      </c>
      <c r="C111">
        <v>-7.6013513513509996E-3</v>
      </c>
      <c r="D111">
        <v>0.164158771440956</v>
      </c>
      <c r="E111">
        <v>5.2405698664899997E-2</v>
      </c>
      <c r="F111">
        <v>-1.9982623805385999E-2</v>
      </c>
      <c r="G111">
        <v>0.117030757956863</v>
      </c>
      <c r="H111">
        <v>9.2705608834640005E-2</v>
      </c>
      <c r="I111">
        <v>1.6353561292065999E-2</v>
      </c>
    </row>
    <row r="112" spans="1:9" x14ac:dyDescent="0.25">
      <c r="A112" s="1" t="s">
        <v>125</v>
      </c>
      <c r="B112" t="str">
        <f>HYPERLINK("https://www.suredividend.com/sure-analysis-LAMR/","Lamar Advertising Co")</f>
        <v>Lamar Advertising Co</v>
      </c>
      <c r="C112">
        <v>-2.0566087399889001E-2</v>
      </c>
      <c r="D112">
        <v>0.33809794444416402</v>
      </c>
      <c r="E112">
        <v>0.102925935445357</v>
      </c>
      <c r="F112">
        <v>1.317275122318E-3</v>
      </c>
      <c r="G112">
        <v>0.126168550669119</v>
      </c>
      <c r="H112">
        <v>7.1283325347195003E-2</v>
      </c>
      <c r="I112">
        <v>0.87993633442445707</v>
      </c>
    </row>
    <row r="113" spans="1:9" x14ac:dyDescent="0.25">
      <c r="A113" s="1" t="s">
        <v>126</v>
      </c>
      <c r="B113" t="str">
        <f>HYPERLINK("https://www.suredividend.com/sure-analysis-research-database/","Life Storage Inc")</f>
        <v>Life Storage Inc</v>
      </c>
      <c r="C113">
        <v>3.2428813994490997E-2</v>
      </c>
      <c r="D113">
        <v>-5.4294138833380001E-3</v>
      </c>
      <c r="E113">
        <v>0.33666612771538501</v>
      </c>
      <c r="F113">
        <v>0.387831708461498</v>
      </c>
      <c r="G113">
        <v>0.195579141769995</v>
      </c>
      <c r="H113">
        <v>0.27080453097669499</v>
      </c>
      <c r="I113">
        <v>1.5107522825020741</v>
      </c>
    </row>
    <row r="114" spans="1:9" x14ac:dyDescent="0.25">
      <c r="A114" s="1" t="s">
        <v>127</v>
      </c>
      <c r="B114" t="str">
        <f>HYPERLINK("https://www.suredividend.com/sure-analysis-LTC/","LTC Properties, Inc.")</f>
        <v>LTC Properties, Inc.</v>
      </c>
      <c r="C114">
        <v>-2.2997366985316001E-2</v>
      </c>
      <c r="D114">
        <v>3.7537116748902997E-2</v>
      </c>
      <c r="E114">
        <v>-2.2710068130200002E-3</v>
      </c>
      <c r="F114">
        <v>2.5840597758406001E-2</v>
      </c>
      <c r="G114">
        <v>-5.2807083105757012E-2</v>
      </c>
      <c r="H114">
        <v>2.0449245425011E-2</v>
      </c>
      <c r="I114">
        <v>4.1393412831104003E-2</v>
      </c>
    </row>
    <row r="115" spans="1:9" x14ac:dyDescent="0.25">
      <c r="A115" s="1" t="s">
        <v>128</v>
      </c>
      <c r="B115" t="str">
        <f>HYPERLINK("https://www.suredividend.com/sure-analysis-LXP/","LXP Industrial Trust")</f>
        <v>LXP Industrial Trust</v>
      </c>
      <c r="C115">
        <v>-1.1808576755748E-2</v>
      </c>
      <c r="D115">
        <v>0.15053426276562301</v>
      </c>
      <c r="E115">
        <v>-4.5742350434617003E-2</v>
      </c>
      <c r="F115">
        <v>-3.8306451612902997E-2</v>
      </c>
      <c r="G115">
        <v>-0.109567944446</v>
      </c>
      <c r="H115">
        <v>-0.25754132552999398</v>
      </c>
      <c r="I115">
        <v>0.34762893588167898</v>
      </c>
    </row>
    <row r="116" spans="1:9" x14ac:dyDescent="0.25">
      <c r="A116" s="1" t="s">
        <v>129</v>
      </c>
      <c r="B116" t="str">
        <f>HYPERLINK("https://www.suredividend.com/sure-analysis-MAA/","Mid-America Apartment Communities, Inc.")</f>
        <v>Mid-America Apartment Communities, Inc.</v>
      </c>
      <c r="C116">
        <v>-2.1070752708434001E-2</v>
      </c>
      <c r="D116">
        <v>3.1294315531586001E-2</v>
      </c>
      <c r="E116">
        <v>-0.123040614414639</v>
      </c>
      <c r="F116">
        <v>7.9777873372170009E-3</v>
      </c>
      <c r="G116">
        <v>-0.12761502327249399</v>
      </c>
      <c r="H116">
        <v>-0.33167086273447999</v>
      </c>
      <c r="I116">
        <v>0.62717403708640707</v>
      </c>
    </row>
    <row r="117" spans="1:9" x14ac:dyDescent="0.25">
      <c r="A117" s="1" t="s">
        <v>130</v>
      </c>
      <c r="B117" t="str">
        <f>HYPERLINK("https://www.suredividend.com/sure-analysis-MAC/","Macerich Co.")</f>
        <v>Macerich Co.</v>
      </c>
      <c r="C117">
        <v>-4.3292682926829001E-2</v>
      </c>
      <c r="D117">
        <v>0.46837243689929098</v>
      </c>
      <c r="E117">
        <v>0.37561591471005901</v>
      </c>
      <c r="F117">
        <v>1.6850291639662E-2</v>
      </c>
      <c r="G117">
        <v>0.32178630700150701</v>
      </c>
      <c r="H117">
        <v>-1.4725737071807E-2</v>
      </c>
      <c r="I117">
        <v>-0.52577699731303806</v>
      </c>
    </row>
    <row r="118" spans="1:9" x14ac:dyDescent="0.25">
      <c r="A118" s="1" t="s">
        <v>131</v>
      </c>
      <c r="B118" t="str">
        <f>HYPERLINK("https://www.suredividend.com/sure-analysis-research-database/","Medalist Diversified REIT Inc")</f>
        <v>Medalist Diversified REIT Inc</v>
      </c>
      <c r="C118">
        <v>-4.6511627906976001E-2</v>
      </c>
      <c r="D118">
        <v>-6.4638783269961003E-2</v>
      </c>
      <c r="E118">
        <v>-8.8888888888889003E-2</v>
      </c>
      <c r="F118">
        <v>-6.2857142857142001E-2</v>
      </c>
      <c r="G118">
        <v>-0.28028086600350999</v>
      </c>
      <c r="H118">
        <v>-0.33364032830403301</v>
      </c>
      <c r="I118">
        <v>-0.90705125783074203</v>
      </c>
    </row>
    <row r="119" spans="1:9" x14ac:dyDescent="0.25">
      <c r="A119" s="1" t="s">
        <v>132</v>
      </c>
      <c r="B119" t="str">
        <f>HYPERLINK("https://www.suredividend.com/sure-analysis-research-database/","MFA Financial Inc")</f>
        <v>MFA Financial Inc</v>
      </c>
      <c r="C119">
        <v>1.0542510970855E-2</v>
      </c>
      <c r="D119">
        <v>0.299270565227653</v>
      </c>
      <c r="E119">
        <v>8.420401042936701E-2</v>
      </c>
      <c r="F119">
        <v>2.5732031943212001E-2</v>
      </c>
      <c r="G119">
        <v>0.18181074670810499</v>
      </c>
      <c r="H119">
        <v>-0.169331369237954</v>
      </c>
      <c r="I119">
        <v>-0.23410232286959801</v>
      </c>
    </row>
    <row r="120" spans="1:9" x14ac:dyDescent="0.25">
      <c r="A120" s="1" t="s">
        <v>133</v>
      </c>
      <c r="B120" t="str">
        <f>HYPERLINK("https://www.suredividend.com/sure-analysis-research-database/","MGM Growth Properties LLC")</f>
        <v>MGM Growth Properties LLC</v>
      </c>
      <c r="C120">
        <v>0.101913794563468</v>
      </c>
      <c r="D120">
        <v>9.9330475003696003E-2</v>
      </c>
      <c r="E120">
        <v>6.1511047209709013E-2</v>
      </c>
      <c r="F120">
        <v>3.3127567932355002E-2</v>
      </c>
      <c r="G120">
        <v>0.230638282780816</v>
      </c>
      <c r="H120">
        <v>0.95650028896437911</v>
      </c>
      <c r="I120">
        <v>0.97553824402926304</v>
      </c>
    </row>
    <row r="121" spans="1:9" x14ac:dyDescent="0.25">
      <c r="A121" s="1" t="s">
        <v>134</v>
      </c>
      <c r="B121" t="str">
        <f>HYPERLINK("https://www.suredividend.com/sure-analysis-research-database/","Mach Natural Resources LP")</f>
        <v>Mach Natural Resources LP</v>
      </c>
      <c r="C121">
        <v>7.4636306135357003E-2</v>
      </c>
      <c r="D121">
        <v>-7.3609596510359004E-2</v>
      </c>
      <c r="E121">
        <v>-7.3609596510359004E-2</v>
      </c>
      <c r="F121">
        <v>3.0321406913279999E-2</v>
      </c>
      <c r="G121">
        <v>-7.3609596510359004E-2</v>
      </c>
      <c r="H121">
        <v>-7.3609596510359004E-2</v>
      </c>
      <c r="I121">
        <v>-7.3609596510359004E-2</v>
      </c>
    </row>
    <row r="122" spans="1:9" x14ac:dyDescent="0.25">
      <c r="A122" s="1" t="s">
        <v>135</v>
      </c>
      <c r="B122" t="str">
        <f>HYPERLINK("https://www.suredividend.com/sure-analysis-MPW/","Medical Properties Trust Inc")</f>
        <v>Medical Properties Trust Inc</v>
      </c>
      <c r="C122">
        <v>-0.37294332723948798</v>
      </c>
      <c r="D122">
        <v>-0.28759839657714897</v>
      </c>
      <c r="E122">
        <v>-0.63251049970000806</v>
      </c>
      <c r="F122">
        <v>-0.30142566191446002</v>
      </c>
      <c r="G122">
        <v>-0.69883220651505806</v>
      </c>
      <c r="H122">
        <v>-0.82686473744516908</v>
      </c>
      <c r="I122">
        <v>-0.7011492249919401</v>
      </c>
    </row>
    <row r="123" spans="1:9" x14ac:dyDescent="0.25">
      <c r="A123" s="1" t="s">
        <v>136</v>
      </c>
      <c r="B123" t="str">
        <f>HYPERLINK("https://www.suredividend.com/sure-analysis-NHI/","National Health Investors, Inc.")</f>
        <v>National Health Investors, Inc.</v>
      </c>
      <c r="C123">
        <v>4.2056323532020006E-3</v>
      </c>
      <c r="D123">
        <v>0.157221849591833</v>
      </c>
      <c r="E123">
        <v>8.8447150014906009E-2</v>
      </c>
      <c r="F123">
        <v>1.3249776186212999E-2</v>
      </c>
      <c r="G123">
        <v>9.9225550049823003E-2</v>
      </c>
      <c r="H123">
        <v>6.5243581055642999E-2</v>
      </c>
      <c r="I123">
        <v>7.8900030277660009E-3</v>
      </c>
    </row>
    <row r="124" spans="1:9" x14ac:dyDescent="0.25">
      <c r="A124" s="1" t="s">
        <v>137</v>
      </c>
      <c r="B124" t="str">
        <f>HYPERLINK("https://www.suredividend.com/sure-analysis-NLY/","Annaly Capital Management Inc")</f>
        <v>Annaly Capital Management Inc</v>
      </c>
      <c r="C124">
        <v>7.5566750629720014E-3</v>
      </c>
      <c r="D124">
        <v>0.156995581737849</v>
      </c>
      <c r="E124">
        <v>4.9621890281377007E-2</v>
      </c>
      <c r="F124">
        <v>1.3939081053174001E-2</v>
      </c>
      <c r="G124">
        <v>-1.1918357490353E-2</v>
      </c>
      <c r="H124">
        <v>-0.176430134941335</v>
      </c>
      <c r="I124">
        <v>-7.9860948436606002E-2</v>
      </c>
    </row>
    <row r="125" spans="1:9" x14ac:dyDescent="0.25">
      <c r="A125" s="1" t="s">
        <v>138</v>
      </c>
      <c r="B125" t="str">
        <f>HYPERLINK("https://www.suredividend.com/sure-analysis-NNN/","NNN REIT Inc")</f>
        <v>NNN REIT Inc</v>
      </c>
      <c r="C125">
        <v>2.4793388429751002E-2</v>
      </c>
      <c r="D125">
        <v>0.23829822444012599</v>
      </c>
      <c r="E125">
        <v>3.5152243704413E-2</v>
      </c>
      <c r="F125">
        <v>6.9605568445470006E-3</v>
      </c>
      <c r="G125">
        <v>-3.6957317682039997E-2</v>
      </c>
      <c r="H125">
        <v>2.7150863374734002E-2</v>
      </c>
      <c r="I125">
        <v>0.12853610145383501</v>
      </c>
    </row>
    <row r="126" spans="1:9" x14ac:dyDescent="0.25">
      <c r="A126" s="1" t="s">
        <v>139</v>
      </c>
      <c r="B126" t="str">
        <f>HYPERLINK("https://www.suredividend.com/sure-analysis-research-database/","NexPoint Real Estate Finance Inc")</f>
        <v>NexPoint Real Estate Finance Inc</v>
      </c>
      <c r="C126">
        <v>3.2071840923659999E-3</v>
      </c>
      <c r="D126">
        <v>4.2242821252690001E-2</v>
      </c>
      <c r="E126">
        <v>3.6647201914217997E-2</v>
      </c>
      <c r="F126">
        <v>-6.9841269841260014E-3</v>
      </c>
      <c r="G126">
        <v>-2.8009968491114999E-2</v>
      </c>
      <c r="H126">
        <v>-8.3095899726804007E-2</v>
      </c>
      <c r="I126">
        <v>0.23423665146230199</v>
      </c>
    </row>
    <row r="127" spans="1:9" x14ac:dyDescent="0.25">
      <c r="A127" s="1" t="s">
        <v>140</v>
      </c>
      <c r="B127" t="str">
        <f>HYPERLINK("https://www.suredividend.com/sure-analysis-NSA/","National Storage Affiliates Trust")</f>
        <v>National Storage Affiliates Trust</v>
      </c>
      <c r="C127">
        <v>-5.0459855828983012E-2</v>
      </c>
      <c r="D127">
        <v>0.25545564494925599</v>
      </c>
      <c r="E127">
        <v>7.6987704860259007E-2</v>
      </c>
      <c r="F127">
        <v>-7.8852182300458012E-2</v>
      </c>
      <c r="G127">
        <v>7.1033042210477002E-2</v>
      </c>
      <c r="H127">
        <v>-0.33382511688578898</v>
      </c>
      <c r="I127">
        <v>0.8021588164251211</v>
      </c>
    </row>
    <row r="128" spans="1:9" x14ac:dyDescent="0.25">
      <c r="A128" s="1" t="s">
        <v>141</v>
      </c>
      <c r="B128" t="str">
        <f>HYPERLINK("https://www.suredividend.com/sure-analysis-NTST/","Netstreit Corp")</f>
        <v>Netstreit Corp</v>
      </c>
      <c r="C128">
        <v>6.2285714285714007E-2</v>
      </c>
      <c r="D128">
        <v>0.262856133581511</v>
      </c>
      <c r="E128">
        <v>8.8496715187427008E-2</v>
      </c>
      <c r="F128">
        <v>4.1456582633052998E-2</v>
      </c>
      <c r="G128">
        <v>-4.7700371002880014E-3</v>
      </c>
      <c r="H128">
        <v>-0.128420796001706</v>
      </c>
      <c r="I128">
        <v>0.204343150338822</v>
      </c>
    </row>
    <row r="129" spans="1:9" x14ac:dyDescent="0.25">
      <c r="A129" s="1" t="s">
        <v>142</v>
      </c>
      <c r="B129" t="str">
        <f>HYPERLINK("https://www.suredividend.com/sure-analysis-NXRT/","NexPoint Residential Trust Inc")</f>
        <v>NexPoint Residential Trust Inc</v>
      </c>
      <c r="C129">
        <v>-8.4910913140311003E-2</v>
      </c>
      <c r="D129">
        <v>0.110517993972728</v>
      </c>
      <c r="E129">
        <v>-0.29441412974880499</v>
      </c>
      <c r="F129">
        <v>-4.5309323264593998E-2</v>
      </c>
      <c r="G129">
        <v>-0.225496641148348</v>
      </c>
      <c r="H129">
        <v>-0.57200632290020004</v>
      </c>
      <c r="I129">
        <v>5.2864226319363002E-2</v>
      </c>
    </row>
    <row r="130" spans="1:9" x14ac:dyDescent="0.25">
      <c r="A130" s="1" t="s">
        <v>143</v>
      </c>
      <c r="B130" t="str">
        <f>HYPERLINK("https://www.suredividend.com/sure-analysis-research-database/","American Strategic Investment Co")</f>
        <v>American Strategic Investment Co</v>
      </c>
      <c r="C130">
        <v>1.2870012870010001E-3</v>
      </c>
      <c r="D130">
        <v>-0.13555555555555501</v>
      </c>
      <c r="E130">
        <v>-0.102135025966531</v>
      </c>
      <c r="F130">
        <v>-2.3839397741529999E-2</v>
      </c>
      <c r="G130">
        <v>-0.44822695035460902</v>
      </c>
      <c r="H130">
        <v>-0.91175396369889206</v>
      </c>
      <c r="I130">
        <v>-0.94104542079020304</v>
      </c>
    </row>
    <row r="131" spans="1:9" x14ac:dyDescent="0.25">
      <c r="A131" s="1" t="s">
        <v>144</v>
      </c>
      <c r="B131" t="str">
        <f>HYPERLINK("https://www.suredividend.com/sure-analysis-O/","Realty Income Corp.")</f>
        <v>Realty Income Corp.</v>
      </c>
      <c r="C131">
        <v>2.3159182028530002E-2</v>
      </c>
      <c r="D131">
        <v>0.181530412873666</v>
      </c>
      <c r="E131">
        <v>-3.4818917940370002E-3</v>
      </c>
      <c r="F131">
        <v>2.5774991292232E-2</v>
      </c>
      <c r="G131">
        <v>-6.1728395061728003E-2</v>
      </c>
      <c r="H131">
        <v>-9.197142407863601E-2</v>
      </c>
      <c r="I131">
        <v>0.15326026088352601</v>
      </c>
    </row>
    <row r="132" spans="1:9" x14ac:dyDescent="0.25">
      <c r="A132" s="1" t="s">
        <v>145</v>
      </c>
      <c r="B132" t="str">
        <f>HYPERLINK("https://www.suredividend.com/sure-analysis-OHI/","Omega Healthcare Investors, Inc.")</f>
        <v>Omega Healthcare Investors, Inc.</v>
      </c>
      <c r="C132">
        <v>-1.8263377122717001E-2</v>
      </c>
      <c r="D132">
        <v>-8.0388013830195004E-2</v>
      </c>
      <c r="E132">
        <v>-8.6452347673030006E-3</v>
      </c>
      <c r="F132">
        <v>-6.5231572080800008E-4</v>
      </c>
      <c r="G132">
        <v>0.19207874567171099</v>
      </c>
      <c r="H132">
        <v>0.160408263742922</v>
      </c>
      <c r="I132">
        <v>0.249525922361375</v>
      </c>
    </row>
    <row r="133" spans="1:9" x14ac:dyDescent="0.25">
      <c r="A133" s="1" t="s">
        <v>146</v>
      </c>
      <c r="B133" t="str">
        <f>HYPERLINK("https://www.suredividend.com/sure-analysis-OLP/","One Liberty Properties, Inc.")</f>
        <v>One Liberty Properties, Inc.</v>
      </c>
      <c r="C133">
        <v>-4.1788661165823013E-2</v>
      </c>
      <c r="D133">
        <v>0.18680014505335099</v>
      </c>
      <c r="E133">
        <v>7.7156307348599004E-2</v>
      </c>
      <c r="F133">
        <v>-1.4148790506617E-2</v>
      </c>
      <c r="G133">
        <v>-1.2454051681571E-2</v>
      </c>
      <c r="H133">
        <v>-0.24623378617467101</v>
      </c>
      <c r="I133">
        <v>0.23577570670923201</v>
      </c>
    </row>
    <row r="134" spans="1:9" x14ac:dyDescent="0.25">
      <c r="A134" s="1" t="s">
        <v>147</v>
      </c>
      <c r="B134" t="str">
        <f>HYPERLINK("https://www.suredividend.com/sure-analysis-ORC/","Orchid Island Capital Inc")</f>
        <v>Orchid Island Capital Inc</v>
      </c>
      <c r="C134">
        <v>5.3324555628703002E-2</v>
      </c>
      <c r="D134">
        <v>0.24334176356726001</v>
      </c>
      <c r="E134">
        <v>-5.1294767028179998E-2</v>
      </c>
      <c r="F134">
        <v>4.3890865954923003E-2</v>
      </c>
      <c r="G134">
        <v>-0.115631218217996</v>
      </c>
      <c r="H134">
        <v>-0.37038070503051501</v>
      </c>
      <c r="I134">
        <v>-0.37120400142908111</v>
      </c>
    </row>
    <row r="135" spans="1:9" x14ac:dyDescent="0.25">
      <c r="A135" s="1" t="s">
        <v>148</v>
      </c>
      <c r="B135" t="str">
        <f>HYPERLINK("https://www.suredividend.com/sure-analysis-research-database/","Outfront Media Inc")</f>
        <v>Outfront Media Inc</v>
      </c>
      <c r="C135">
        <v>1.2116892373485001E-2</v>
      </c>
      <c r="D135">
        <v>0.68754307988496111</v>
      </c>
      <c r="E135">
        <v>-8.1732292629931008E-2</v>
      </c>
      <c r="F135">
        <v>1.7191977077362999E-2</v>
      </c>
      <c r="G135">
        <v>-0.18804249625470301</v>
      </c>
      <c r="H135">
        <v>-0.35372880275985102</v>
      </c>
      <c r="I135">
        <v>-0.124240648801998</v>
      </c>
    </row>
    <row r="136" spans="1:9" x14ac:dyDescent="0.25">
      <c r="A136" s="1" t="s">
        <v>149</v>
      </c>
      <c r="B136" t="str">
        <f>HYPERLINK("https://www.suredividend.com/sure-analysis-research-database/","PotlatchDeltic Corp")</f>
        <v>PotlatchDeltic Corp</v>
      </c>
      <c r="C136">
        <v>-4.1893590280599999E-4</v>
      </c>
      <c r="D136">
        <v>8.467117779560801E-2</v>
      </c>
      <c r="E136">
        <v>-7.2982250290907005E-2</v>
      </c>
      <c r="F136">
        <v>-2.8105906313644999E-2</v>
      </c>
      <c r="G136">
        <v>0.140816214316621</v>
      </c>
      <c r="H136">
        <v>-6.1056881614856007E-2</v>
      </c>
      <c r="I136">
        <v>0.91526593780603305</v>
      </c>
    </row>
    <row r="137" spans="1:9" x14ac:dyDescent="0.25">
      <c r="A137" s="1" t="s">
        <v>150</v>
      </c>
      <c r="B137" t="str">
        <f>HYPERLINK("https://www.suredividend.com/sure-analysis-PDM/","Piedmont Office Realty Trust Inc")</f>
        <v>Piedmont Office Realty Trust Inc</v>
      </c>
      <c r="C137">
        <v>-2.5333333333333E-2</v>
      </c>
      <c r="D137">
        <v>0.46604628775420098</v>
      </c>
      <c r="E137">
        <v>-2.6034588429664E-2</v>
      </c>
      <c r="F137">
        <v>2.8129395218002E-2</v>
      </c>
      <c r="G137">
        <v>-0.19566030677141799</v>
      </c>
      <c r="H137">
        <v>-0.558014390229155</v>
      </c>
      <c r="I137">
        <v>-0.44953575758488501</v>
      </c>
    </row>
    <row r="138" spans="1:9" x14ac:dyDescent="0.25">
      <c r="A138" s="1" t="s">
        <v>151</v>
      </c>
      <c r="B138" t="str">
        <f>HYPERLINK("https://www.suredividend.com/sure-analysis-research-database/","Pebblebrook Hotel Trust")</f>
        <v>Pebblebrook Hotel Trust</v>
      </c>
      <c r="C138">
        <v>5.0200393994973003E-2</v>
      </c>
      <c r="D138">
        <v>0.181776486775722</v>
      </c>
      <c r="E138">
        <v>0.11454751245395101</v>
      </c>
      <c r="F138">
        <v>-3.2540675844806001E-2</v>
      </c>
      <c r="G138">
        <v>0.108211950911801</v>
      </c>
      <c r="H138">
        <v>-0.35137130845944298</v>
      </c>
      <c r="I138">
        <v>-0.46538488138875411</v>
      </c>
    </row>
    <row r="139" spans="1:9" x14ac:dyDescent="0.25">
      <c r="A139" s="1" t="s">
        <v>152</v>
      </c>
      <c r="B139" t="str">
        <f>HYPERLINK("https://www.suredividend.com/sure-analysis-PECO/","Phillips Edison &amp; Company Inc")</f>
        <v>Phillips Edison &amp; Company Inc</v>
      </c>
      <c r="C139">
        <v>-4.1396798733705997E-2</v>
      </c>
      <c r="D139">
        <v>5.9887671550900003E-2</v>
      </c>
      <c r="E139">
        <v>9.2029807721794005E-2</v>
      </c>
      <c r="F139">
        <v>-2.1162784944433001E-2</v>
      </c>
      <c r="G139">
        <v>0.108068581385941</v>
      </c>
      <c r="H139">
        <v>0.16370647538438901</v>
      </c>
      <c r="I139">
        <v>0.40313409958666402</v>
      </c>
    </row>
    <row r="140" spans="1:9" x14ac:dyDescent="0.25">
      <c r="A140" s="1" t="s">
        <v>153</v>
      </c>
      <c r="B140" t="str">
        <f>HYPERLINK("https://www.suredividend.com/sure-analysis-research-database/","Pennsylvania Real Estate Investment Trust")</f>
        <v>Pennsylvania Real Estate Investment Trust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</row>
    <row r="141" spans="1:9" x14ac:dyDescent="0.25">
      <c r="A141" s="1" t="s">
        <v>154</v>
      </c>
      <c r="B141" t="str">
        <f>HYPERLINK("https://www.suredividend.com/sure-analysis-PGRE/","Paramount Group Inc")</f>
        <v>Paramount Group Inc</v>
      </c>
      <c r="C141">
        <v>-0.147637588130064</v>
      </c>
      <c r="D141">
        <v>0.117010273736468</v>
      </c>
      <c r="E141">
        <v>-4.0738986262434003E-2</v>
      </c>
      <c r="F141">
        <v>-5.9961315280464007E-2</v>
      </c>
      <c r="G141">
        <v>-0.18047990826770899</v>
      </c>
      <c r="H141">
        <v>-0.44252629647047997</v>
      </c>
      <c r="I141">
        <v>-0.553882871305305</v>
      </c>
    </row>
    <row r="142" spans="1:9" x14ac:dyDescent="0.25">
      <c r="A142" s="1" t="s">
        <v>155</v>
      </c>
      <c r="B142" t="str">
        <f>HYPERLINK("https://www.suredividend.com/sure-analysis-PINE/","Alpine Income Property Trust Inc")</f>
        <v>Alpine Income Property Trust Inc</v>
      </c>
      <c r="C142">
        <v>-6.7441860465116008E-2</v>
      </c>
      <c r="D142">
        <v>-3.8092496641719001E-2</v>
      </c>
      <c r="E142">
        <v>8.5957002634670012E-3</v>
      </c>
      <c r="F142">
        <v>-5.1448846836190998E-2</v>
      </c>
      <c r="G142">
        <v>-0.13368007734227699</v>
      </c>
      <c r="H142">
        <v>-9.3406282852718001E-2</v>
      </c>
      <c r="I142">
        <v>8.2584163494506008E-2</v>
      </c>
    </row>
    <row r="143" spans="1:9" x14ac:dyDescent="0.25">
      <c r="A143" s="1" t="s">
        <v>156</v>
      </c>
      <c r="B143" t="str">
        <f>HYPERLINK("https://www.suredividend.com/sure-analysis-research-database/","Park Hotels &amp; Resorts Inc")</f>
        <v>Park Hotels &amp; Resorts Inc</v>
      </c>
      <c r="C143">
        <v>-8.2483503299300004E-4</v>
      </c>
      <c r="D143">
        <v>0.42072715641326303</v>
      </c>
      <c r="E143">
        <v>0.26942038535125401</v>
      </c>
      <c r="F143">
        <v>4.5098039215686003E-2</v>
      </c>
      <c r="G143">
        <v>0.38238091121293311</v>
      </c>
      <c r="H143">
        <v>-8.4386470221087001E-2</v>
      </c>
      <c r="I143">
        <v>-0.287363288735972</v>
      </c>
    </row>
    <row r="144" spans="1:9" x14ac:dyDescent="0.25">
      <c r="A144" s="1" t="s">
        <v>157</v>
      </c>
      <c r="B144" t="str">
        <f>HYPERLINK("https://www.suredividend.com/sure-analysis-PLD/","Prologis Inc")</f>
        <v>Prologis Inc</v>
      </c>
      <c r="C144">
        <v>-3.4495412844035997E-2</v>
      </c>
      <c r="D144">
        <v>0.207386950308523</v>
      </c>
      <c r="E144">
        <v>4.3623543449011003E-2</v>
      </c>
      <c r="F144">
        <v>-1.3128282070517E-2</v>
      </c>
      <c r="G144">
        <v>0.109589110422462</v>
      </c>
      <c r="H144">
        <v>-9.1752031389270003E-2</v>
      </c>
      <c r="I144">
        <v>1.39163989593503</v>
      </c>
    </row>
    <row r="145" spans="1:9" x14ac:dyDescent="0.25">
      <c r="A145" s="1" t="s">
        <v>158</v>
      </c>
      <c r="B145" t="str">
        <f>HYPERLINK("https://www.suredividend.com/sure-analysis-PLYM/","Plymouth Industrial Reit Inc")</f>
        <v>Plymouth Industrial Reit Inc</v>
      </c>
      <c r="C145">
        <v>-8.7952797487403006E-2</v>
      </c>
      <c r="D145">
        <v>0.12163679867181</v>
      </c>
      <c r="E145">
        <v>1.7645990333026999E-2</v>
      </c>
      <c r="F145">
        <v>-4.5700041545492003E-2</v>
      </c>
      <c r="G145">
        <v>0.14515043497769001</v>
      </c>
      <c r="H145">
        <v>-0.125072371027211</v>
      </c>
      <c r="I145">
        <v>1.141505300155695</v>
      </c>
    </row>
    <row r="146" spans="1:9" x14ac:dyDescent="0.25">
      <c r="A146" s="1" t="s">
        <v>159</v>
      </c>
      <c r="B146" t="str">
        <f>HYPERLINK("https://www.suredividend.com/sure-analysis-PMT/","Pennymac Mortgage Investment Trust")</f>
        <v>Pennymac Mortgage Investment Trust</v>
      </c>
      <c r="C146">
        <v>-2.9789832038171E-2</v>
      </c>
      <c r="D146">
        <v>0.307715701533122</v>
      </c>
      <c r="E146">
        <v>0.145687216418904</v>
      </c>
      <c r="F146">
        <v>-2.2073578595317001E-2</v>
      </c>
      <c r="G146">
        <v>0.14364385897666501</v>
      </c>
      <c r="H146">
        <v>3.2121426050122998E-2</v>
      </c>
      <c r="I146">
        <v>0.29076686737414498</v>
      </c>
    </row>
    <row r="147" spans="1:9" x14ac:dyDescent="0.25">
      <c r="A147" s="1" t="s">
        <v>160</v>
      </c>
      <c r="B147" t="str">
        <f>HYPERLINK("https://www.suredividend.com/sure-analysis-PSA/","Public Storage.")</f>
        <v>Public Storage.</v>
      </c>
      <c r="C147">
        <v>1.3500515286841999E-2</v>
      </c>
      <c r="D147">
        <v>9.6069041612952003E-2</v>
      </c>
      <c r="E147">
        <v>0.10702990065135499</v>
      </c>
      <c r="F147">
        <v>-3.2688524590163998E-2</v>
      </c>
      <c r="G147">
        <v>0.10702990065135499</v>
      </c>
      <c r="H147">
        <v>0.10702990065135499</v>
      </c>
      <c r="I147">
        <v>0.10702990065135499</v>
      </c>
    </row>
    <row r="148" spans="1:9" x14ac:dyDescent="0.25">
      <c r="A148" s="1" t="s">
        <v>161</v>
      </c>
      <c r="B148" t="str">
        <f>HYPERLINK("https://www.suredividend.com/sure-analysis-PSTL/","Postal Realty Trust Inc")</f>
        <v>Postal Realty Trust Inc</v>
      </c>
      <c r="C148">
        <v>-2.9871011541071999E-2</v>
      </c>
      <c r="D148">
        <v>6.2564133069613004E-2</v>
      </c>
      <c r="E148">
        <v>-1.1900069837713001E-2</v>
      </c>
      <c r="F148">
        <v>-1.8543956043955999E-2</v>
      </c>
      <c r="G148">
        <v>9.5372659837510004E-3</v>
      </c>
      <c r="H148">
        <v>-0.109024478445749</v>
      </c>
      <c r="I148">
        <v>5.8494996407487003E-2</v>
      </c>
    </row>
    <row r="149" spans="1:9" x14ac:dyDescent="0.25">
      <c r="A149" s="1" t="s">
        <v>162</v>
      </c>
      <c r="B149" t="str">
        <f>HYPERLINK("https://www.suredividend.com/sure-analysis-research-database/","Qts Realty Trust Inc")</f>
        <v>Qts Realty Trust Inc</v>
      </c>
      <c r="C149">
        <v>3.0884056106029998E-3</v>
      </c>
      <c r="D149">
        <v>0.23783208676734399</v>
      </c>
      <c r="E149">
        <v>0.27310618309863699</v>
      </c>
      <c r="F149">
        <v>0.278042750079109</v>
      </c>
      <c r="G149">
        <v>0.195862117634785</v>
      </c>
      <c r="H149">
        <v>0.69371835821219807</v>
      </c>
      <c r="I149">
        <v>0.709017561553134</v>
      </c>
    </row>
    <row r="150" spans="1:9" x14ac:dyDescent="0.25">
      <c r="A150" s="1" t="s">
        <v>163</v>
      </c>
      <c r="B150" t="str">
        <f>HYPERLINK("https://www.suredividend.com/sure-analysis-research-database/","Ready Capital Corp")</f>
        <v>Ready Capital Corp</v>
      </c>
      <c r="C150">
        <v>-9.3834308813380007E-2</v>
      </c>
      <c r="D150">
        <v>2.6031359415434999E-2</v>
      </c>
      <c r="E150">
        <v>-6.2882355122167999E-2</v>
      </c>
      <c r="F150">
        <v>-1.3658536585365E-2</v>
      </c>
      <c r="G150">
        <v>-5.1372273047149003E-2</v>
      </c>
      <c r="H150">
        <v>-0.139032241581932</v>
      </c>
      <c r="I150">
        <v>0.30187877461143198</v>
      </c>
    </row>
    <row r="151" spans="1:9" x14ac:dyDescent="0.25">
      <c r="A151" s="1" t="s">
        <v>164</v>
      </c>
      <c r="B151" t="str">
        <f>HYPERLINK("https://www.suredividend.com/sure-analysis-REG/","Regency Centers Corporation")</f>
        <v>Regency Centers Corporation</v>
      </c>
      <c r="C151">
        <v>-5.5711127487103003E-2</v>
      </c>
      <c r="D151">
        <v>0.11026391945517799</v>
      </c>
      <c r="E151">
        <v>5.3180087712953003E-2</v>
      </c>
      <c r="F151">
        <v>-4.3731343283581997E-2</v>
      </c>
      <c r="G151">
        <v>4.5489480649387001E-2</v>
      </c>
      <c r="H151">
        <v>-5.2004373770985997E-2</v>
      </c>
      <c r="I151">
        <v>0.36018172554347799</v>
      </c>
    </row>
    <row r="152" spans="1:9" x14ac:dyDescent="0.25">
      <c r="A152" s="1" t="s">
        <v>165</v>
      </c>
      <c r="B152" t="str">
        <f>HYPERLINK("https://www.suredividend.com/sure-analysis-research-database/","Rexford Industrial Realty Inc")</f>
        <v>Rexford Industrial Realty Inc</v>
      </c>
      <c r="C152">
        <v>-3.3281702518799999E-2</v>
      </c>
      <c r="D152">
        <v>0.135024920706841</v>
      </c>
      <c r="E152">
        <v>1.7651479758687999E-2</v>
      </c>
      <c r="F152">
        <v>-1.7647058823528999E-2</v>
      </c>
      <c r="G152">
        <v>-3.7803447216247003E-2</v>
      </c>
      <c r="H152">
        <v>-0.21755316052583301</v>
      </c>
      <c r="I152">
        <v>0.97946187084469205</v>
      </c>
    </row>
    <row r="153" spans="1:9" x14ac:dyDescent="0.25">
      <c r="A153" s="1" t="s">
        <v>166</v>
      </c>
      <c r="B153" t="str">
        <f>HYPERLINK("https://www.suredividend.com/sure-analysis-research-database/","Ryman Hospitality Properties Inc")</f>
        <v>Ryman Hospitality Properties Inc</v>
      </c>
      <c r="C153">
        <v>2.3660597852196999E-2</v>
      </c>
      <c r="D153">
        <v>0.34569716159674302</v>
      </c>
      <c r="E153">
        <v>0.22513397507017699</v>
      </c>
      <c r="F153">
        <v>1.6354715609667E-2</v>
      </c>
      <c r="G153">
        <v>0.36336157723846702</v>
      </c>
      <c r="H153">
        <v>0.30235135777056399</v>
      </c>
      <c r="I153">
        <v>0.67953670852245507</v>
      </c>
    </row>
    <row r="154" spans="1:9" x14ac:dyDescent="0.25">
      <c r="A154" s="1" t="s">
        <v>167</v>
      </c>
      <c r="B154" t="str">
        <f>HYPERLINK("https://www.suredividend.com/sure-analysis-research-database/","RLJ Lodging Trust")</f>
        <v>RLJ Lodging Trust</v>
      </c>
      <c r="C154">
        <v>-5.3650009042129996E-3</v>
      </c>
      <c r="D154">
        <v>0.21577667603498901</v>
      </c>
      <c r="E154">
        <v>0.168614357262103</v>
      </c>
      <c r="F154">
        <v>-1.4505119453923999E-2</v>
      </c>
      <c r="G154">
        <v>6.1141990904497012E-2</v>
      </c>
      <c r="H154">
        <v>-0.179016952766819</v>
      </c>
      <c r="I154">
        <v>-0.25299287917887398</v>
      </c>
    </row>
    <row r="155" spans="1:9" x14ac:dyDescent="0.25">
      <c r="A155" s="1" t="s">
        <v>168</v>
      </c>
      <c r="B155" t="str">
        <f>HYPERLINK("https://www.suredividend.com/sure-analysis-research-database/","Retail Properties of America Inc")</f>
        <v>Retail Properties of America Inc</v>
      </c>
      <c r="C155">
        <v>3.6469540406548012E-2</v>
      </c>
      <c r="D155">
        <v>8.582564034812401E-2</v>
      </c>
      <c r="E155">
        <v>0.15144828552414899</v>
      </c>
      <c r="F155">
        <v>0.56553210233698803</v>
      </c>
      <c r="G155">
        <v>1.4313130939614691</v>
      </c>
      <c r="H155">
        <v>7.4346405228758003E-2</v>
      </c>
      <c r="I155">
        <v>6.0877422269551007E-2</v>
      </c>
    </row>
    <row r="156" spans="1:9" x14ac:dyDescent="0.25">
      <c r="A156" s="1" t="s">
        <v>169</v>
      </c>
      <c r="B156" t="str">
        <f>HYPERLINK("https://www.suredividend.com/sure-analysis-RPT/","RPT Realty")</f>
        <v>RPT Realty</v>
      </c>
      <c r="C156">
        <v>7.3334783408904008E-2</v>
      </c>
      <c r="D156">
        <v>0.228844809256084</v>
      </c>
      <c r="E156">
        <v>0.25736238105038201</v>
      </c>
      <c r="F156">
        <v>0</v>
      </c>
      <c r="G156">
        <v>0.34658578055794598</v>
      </c>
      <c r="H156">
        <v>6.2077300684596007E-2</v>
      </c>
      <c r="I156">
        <v>0.36373299319727898</v>
      </c>
    </row>
    <row r="157" spans="1:9" x14ac:dyDescent="0.25">
      <c r="A157" s="1" t="s">
        <v>170</v>
      </c>
      <c r="B157" t="str">
        <f>HYPERLINK("https://www.suredividend.com/sure-analysis-research-database/","Retail Value Inc")</f>
        <v>Retail Value Inc</v>
      </c>
      <c r="C157">
        <v>-0.11504424778760999</v>
      </c>
      <c r="D157">
        <v>-1.6812506144921E-2</v>
      </c>
      <c r="E157">
        <v>0.20491605751465999</v>
      </c>
      <c r="F157">
        <v>-3.9784911820247001E-2</v>
      </c>
      <c r="G157">
        <v>0.6727069974909391</v>
      </c>
      <c r="H157">
        <v>2.3329630041106539</v>
      </c>
      <c r="I157">
        <v>-0.9047619047619041</v>
      </c>
    </row>
    <row r="158" spans="1:9" x14ac:dyDescent="0.25">
      <c r="A158" s="1" t="s">
        <v>171</v>
      </c>
      <c r="B158" t="str">
        <f>HYPERLINK("https://www.suredividend.com/sure-analysis-research-database/","Redwood Trust Inc.")</f>
        <v>Redwood Trust Inc.</v>
      </c>
      <c r="C158">
        <v>-7.2750403294555011E-2</v>
      </c>
      <c r="D158">
        <v>2.6035468609409002E-2</v>
      </c>
      <c r="E158">
        <v>0.116480323416082</v>
      </c>
      <c r="F158">
        <v>-4.5883940620782E-2</v>
      </c>
      <c r="G158">
        <v>3.0732446932586002E-2</v>
      </c>
      <c r="H158">
        <v>-0.30693748713373997</v>
      </c>
      <c r="I158">
        <v>-0.31157374048180098</v>
      </c>
    </row>
    <row r="159" spans="1:9" x14ac:dyDescent="0.25">
      <c r="A159" s="1" t="s">
        <v>172</v>
      </c>
      <c r="B159" t="str">
        <f>HYPERLINK("https://www.suredividend.com/sure-analysis-RYN/","Rayonier Inc.")</f>
        <v>Rayonier Inc.</v>
      </c>
      <c r="C159">
        <v>-5.3588660770407998E-2</v>
      </c>
      <c r="D159">
        <v>0.21758608906943999</v>
      </c>
      <c r="E159">
        <v>3.3602557739287997E-2</v>
      </c>
      <c r="F159">
        <v>-4.0107752170007997E-2</v>
      </c>
      <c r="G159">
        <v>-4.2926549760656997E-2</v>
      </c>
      <c r="H159">
        <v>-0.122230798285517</v>
      </c>
      <c r="I159">
        <v>0.33256877874870611</v>
      </c>
    </row>
    <row r="160" spans="1:9" x14ac:dyDescent="0.25">
      <c r="A160" s="1" t="s">
        <v>173</v>
      </c>
      <c r="B160" t="str">
        <f>HYPERLINK("https://www.suredividend.com/sure-analysis-SAFE/","Safehold Inc.")</f>
        <v>Safehold Inc.</v>
      </c>
      <c r="C160">
        <v>-5.7704388405276003E-2</v>
      </c>
      <c r="D160">
        <v>0.35318412509435398</v>
      </c>
      <c r="E160">
        <v>-9.7132936426693003E-2</v>
      </c>
      <c r="F160">
        <v>-5.7692307692307002E-2</v>
      </c>
      <c r="G160">
        <v>1.5609756097560969</v>
      </c>
      <c r="H160">
        <v>0.14330453899679499</v>
      </c>
      <c r="I160">
        <v>2.389127126850187</v>
      </c>
    </row>
    <row r="161" spans="1:9" x14ac:dyDescent="0.25">
      <c r="A161" s="1" t="s">
        <v>174</v>
      </c>
      <c r="B161" t="str">
        <f>HYPERLINK("https://www.suredividend.com/sure-analysis-SBAC/","SBA Communications Corp")</f>
        <v>SBA Communications Corp</v>
      </c>
      <c r="C161">
        <v>-4.3575329904716013E-2</v>
      </c>
      <c r="D161">
        <v>0.198863403532724</v>
      </c>
      <c r="E161">
        <v>-9.0414218729100012E-4</v>
      </c>
      <c r="F161">
        <v>-5.4357680633843997E-2</v>
      </c>
      <c r="G161">
        <v>-0.196732553124807</v>
      </c>
      <c r="H161">
        <v>-0.23852824872924</v>
      </c>
      <c r="I161">
        <v>0.49378916215177798</v>
      </c>
    </row>
    <row r="162" spans="1:9" x14ac:dyDescent="0.25">
      <c r="A162" s="1" t="s">
        <v>175</v>
      </c>
      <c r="B162" t="str">
        <f>HYPERLINK("https://www.suredividend.com/sure-analysis-SBRA/","Sabra Healthcare REIT Inc")</f>
        <v>Sabra Healthcare REIT Inc</v>
      </c>
      <c r="C162">
        <v>-6.9637883008350004E-3</v>
      </c>
      <c r="D162">
        <v>4.4994870291660001E-2</v>
      </c>
      <c r="E162">
        <v>0.20077132295359401</v>
      </c>
      <c r="F162">
        <v>-7.0077084793200009E-4</v>
      </c>
      <c r="G162">
        <v>0.220650043227789</v>
      </c>
      <c r="H162">
        <v>0.22374021694356699</v>
      </c>
      <c r="I162">
        <v>0.23825567461489</v>
      </c>
    </row>
    <row r="163" spans="1:9" x14ac:dyDescent="0.25">
      <c r="A163" s="1" t="s">
        <v>176</v>
      </c>
      <c r="B163" t="str">
        <f>HYPERLINK("https://www.suredividend.com/sure-analysis-research-database/","Global Self Storage Inc")</f>
        <v>Global Self Storage Inc</v>
      </c>
      <c r="C163">
        <v>-3.4261241970021013E-2</v>
      </c>
      <c r="D163">
        <v>-8.8129931210300001E-3</v>
      </c>
      <c r="E163">
        <v>-2.5665399239542998E-2</v>
      </c>
      <c r="F163">
        <v>-2.6968716289104001E-2</v>
      </c>
      <c r="G163">
        <v>-3.2292672460035997E-2</v>
      </c>
      <c r="H163">
        <v>-0.145347735455751</v>
      </c>
      <c r="I163">
        <v>0.59110954312929909</v>
      </c>
    </row>
    <row r="164" spans="1:9" x14ac:dyDescent="0.25">
      <c r="A164" s="1" t="s">
        <v>177</v>
      </c>
      <c r="B164" t="str">
        <f>HYPERLINK("https://www.suredividend.com/sure-analysis-research-database/","Seven Hills Realty Trust .")</f>
        <v>Seven Hills Realty Trust .</v>
      </c>
      <c r="C164">
        <v>6.5166795965864999E-2</v>
      </c>
      <c r="D164">
        <v>0.296310283620982</v>
      </c>
      <c r="E164">
        <v>0.39594940827199099</v>
      </c>
      <c r="F164">
        <v>6.1051004636785013E-2</v>
      </c>
      <c r="G164">
        <v>0.52845962885037101</v>
      </c>
      <c r="H164">
        <v>0.56783483493770803</v>
      </c>
      <c r="I164">
        <v>0.74735288128690702</v>
      </c>
    </row>
    <row r="165" spans="1:9" x14ac:dyDescent="0.25">
      <c r="A165" s="1" t="s">
        <v>178</v>
      </c>
      <c r="B165" t="str">
        <f>HYPERLINK("https://www.suredividend.com/sure-analysis-research-database/","Sunstone Hotel Investors Inc")</f>
        <v>Sunstone Hotel Investors Inc</v>
      </c>
      <c r="C165">
        <v>3.6062732380970001E-3</v>
      </c>
      <c r="D165">
        <v>0.15941092882056501</v>
      </c>
      <c r="E165">
        <v>9.3256727538497008E-2</v>
      </c>
      <c r="F165">
        <v>3.727865796831E-3</v>
      </c>
      <c r="G165">
        <v>0.10367584517795</v>
      </c>
      <c r="H165">
        <v>-5.7536644060379998E-2</v>
      </c>
      <c r="I165">
        <v>-0.15384071463926199</v>
      </c>
    </row>
    <row r="166" spans="1:9" x14ac:dyDescent="0.25">
      <c r="A166" s="1" t="s">
        <v>179</v>
      </c>
      <c r="B166" t="str">
        <f>HYPERLINK("https://www.suredividend.com/sure-analysis-research-database/","SITE Centers Corp")</f>
        <v>SITE Centers Corp</v>
      </c>
      <c r="C166">
        <v>-2.5353414413846E-2</v>
      </c>
      <c r="D166">
        <v>0.195044685399335</v>
      </c>
      <c r="E166">
        <v>2.4154447199393001E-2</v>
      </c>
      <c r="F166">
        <v>2.1276595744680001E-2</v>
      </c>
      <c r="G166">
        <v>0.109437390909308</v>
      </c>
      <c r="H166">
        <v>-4.9621760384520007E-2</v>
      </c>
      <c r="I166">
        <v>0.38353277939013197</v>
      </c>
    </row>
    <row r="167" spans="1:9" x14ac:dyDescent="0.25">
      <c r="A167" s="1" t="s">
        <v>180</v>
      </c>
      <c r="B167" t="str">
        <f>HYPERLINK("https://www.suredividend.com/sure-analysis-SKT/","Tanger Inc.")</f>
        <v>Tanger Inc.</v>
      </c>
      <c r="C167">
        <v>-1.8772563176895001E-2</v>
      </c>
      <c r="D167">
        <v>0.194520499782454</v>
      </c>
      <c r="E167">
        <v>0.20777991565981299</v>
      </c>
      <c r="F167">
        <v>-1.9480519480519001E-2</v>
      </c>
      <c r="G167">
        <v>0.54344122657580907</v>
      </c>
      <c r="H167">
        <v>0.53955954323001609</v>
      </c>
      <c r="I167">
        <v>0.659685160533932</v>
      </c>
    </row>
    <row r="168" spans="1:9" x14ac:dyDescent="0.25">
      <c r="A168" s="1" t="s">
        <v>181</v>
      </c>
      <c r="B168" t="str">
        <f>HYPERLINK("https://www.suredividend.com/sure-analysis-SLG/","SL Green Realty Corp.")</f>
        <v>SL Green Realty Corp.</v>
      </c>
      <c r="C168">
        <v>-4.9282720572064002E-2</v>
      </c>
      <c r="D168">
        <v>0.35020569888538811</v>
      </c>
      <c r="E168">
        <v>0.48988199766949497</v>
      </c>
      <c r="F168">
        <v>4.8704892627850008E-3</v>
      </c>
      <c r="G168">
        <v>0.32463280034786501</v>
      </c>
      <c r="H168">
        <v>-0.35414745756923799</v>
      </c>
      <c r="I168">
        <v>-0.27824527257809001</v>
      </c>
    </row>
    <row r="169" spans="1:9" x14ac:dyDescent="0.25">
      <c r="A169" s="1" t="s">
        <v>182</v>
      </c>
      <c r="B169" t="str">
        <f>HYPERLINK("https://www.suredividend.com/sure-analysis-research-database/","New Senior Investment Group Inc")</f>
        <v>New Senior Investment Group Inc</v>
      </c>
      <c r="C169">
        <v>4.0094339622641001E-2</v>
      </c>
      <c r="D169">
        <v>0.29515418502202601</v>
      </c>
      <c r="E169">
        <v>0.42915012557725002</v>
      </c>
      <c r="F169">
        <v>0.73649393605292102</v>
      </c>
      <c r="G169">
        <v>1.0392592078795859</v>
      </c>
      <c r="H169">
        <v>0.45773076605239199</v>
      </c>
      <c r="I169">
        <v>0.169125541814132</v>
      </c>
    </row>
    <row r="170" spans="1:9" x14ac:dyDescent="0.25">
      <c r="A170" s="1" t="s">
        <v>183</v>
      </c>
      <c r="B170" t="str">
        <f>HYPERLINK("https://www.suredividend.com/sure-analysis-research-database/","Sotherly Hotels Inc")</f>
        <v>Sotherly Hotels Inc</v>
      </c>
      <c r="C170">
        <v>-2.6845637583891999E-2</v>
      </c>
      <c r="D170">
        <v>-9.9378881987577009E-2</v>
      </c>
      <c r="E170">
        <v>-0.34389140271493202</v>
      </c>
      <c r="F170">
        <v>-2.6845637583891999E-2</v>
      </c>
      <c r="G170">
        <v>-0.25257731958762802</v>
      </c>
      <c r="H170">
        <v>-0.34684684684684602</v>
      </c>
      <c r="I170">
        <v>-0.74637491035664905</v>
      </c>
    </row>
    <row r="171" spans="1:9" x14ac:dyDescent="0.25">
      <c r="A171" s="1" t="s">
        <v>184</v>
      </c>
      <c r="B171" t="str">
        <f>HYPERLINK("https://www.suredividend.com/sure-analysis-SPG/","Simon Property Group, Inc.")</f>
        <v>Simon Property Group, Inc.</v>
      </c>
      <c r="C171">
        <v>2.7288852503699998E-4</v>
      </c>
      <c r="D171">
        <v>0.38994352821172001</v>
      </c>
      <c r="E171">
        <v>0.24710063137552701</v>
      </c>
      <c r="F171">
        <v>2.7902411665731999E-2</v>
      </c>
      <c r="G171">
        <v>0.24290787206068201</v>
      </c>
      <c r="H171">
        <v>6.4573629621024003E-2</v>
      </c>
      <c r="I171">
        <v>0.14315564599755201</v>
      </c>
    </row>
    <row r="172" spans="1:9" x14ac:dyDescent="0.25">
      <c r="A172" s="1" t="s">
        <v>185</v>
      </c>
      <c r="B172" t="str">
        <f>HYPERLINK("https://www.suredividend.com/sure-analysis-SRC/","Spirit Realty Capital Inc")</f>
        <v>Spirit Realty Capital Inc</v>
      </c>
      <c r="C172">
        <v>2.7725212944846998E-2</v>
      </c>
      <c r="D172">
        <v>0.35119667953807499</v>
      </c>
      <c r="E172">
        <v>0.14204539668638799</v>
      </c>
      <c r="F172">
        <v>2.6779583428702E-2</v>
      </c>
      <c r="G172">
        <v>0.139747355156048</v>
      </c>
      <c r="H172">
        <v>3.3986009150522002E-2</v>
      </c>
      <c r="I172">
        <v>0.69361628227441408</v>
      </c>
    </row>
    <row r="173" spans="1:9" x14ac:dyDescent="0.25">
      <c r="A173" s="1" t="s">
        <v>186</v>
      </c>
      <c r="B173" t="str">
        <f>HYPERLINK("https://www.suredividend.com/sure-analysis-research-database/","Seritage Growth Properties")</f>
        <v>Seritage Growth Properties</v>
      </c>
      <c r="C173">
        <v>5.7585825027685007E-2</v>
      </c>
      <c r="D173">
        <v>0.23704663212435201</v>
      </c>
      <c r="E173">
        <v>2.7987082884822E-2</v>
      </c>
      <c r="F173">
        <v>2.1390374331549999E-2</v>
      </c>
      <c r="G173">
        <v>-0.223577235772357</v>
      </c>
      <c r="H173">
        <v>-0.202172096908939</v>
      </c>
      <c r="I173">
        <v>-0.735421884350273</v>
      </c>
    </row>
    <row r="174" spans="1:9" x14ac:dyDescent="0.25">
      <c r="A174" s="1" t="s">
        <v>187</v>
      </c>
      <c r="B174" t="str">
        <f>HYPERLINK("https://www.suredividend.com/sure-analysis-STAG/","STAG Industrial Inc")</f>
        <v>STAG Industrial Inc</v>
      </c>
      <c r="C174">
        <v>-8.9520638052950005E-3</v>
      </c>
      <c r="D174">
        <v>0.13321189328945801</v>
      </c>
      <c r="E174">
        <v>4.1315129442191997E-2</v>
      </c>
      <c r="F174">
        <v>-1.7575140091696001E-2</v>
      </c>
      <c r="G174">
        <v>0.149665115696788</v>
      </c>
      <c r="H174">
        <v>-3.641005910951E-2</v>
      </c>
      <c r="I174">
        <v>0.84954300894800905</v>
      </c>
    </row>
    <row r="175" spans="1:9" x14ac:dyDescent="0.25">
      <c r="A175" s="1" t="s">
        <v>188</v>
      </c>
      <c r="B175" t="str">
        <f>HYPERLINK("https://www.suredividend.com/sure-analysis-research-database/","iStar Inc")</f>
        <v>iStar Inc</v>
      </c>
      <c r="C175">
        <v>-9.0909090909090003E-3</v>
      </c>
      <c r="D175">
        <v>0</v>
      </c>
      <c r="E175">
        <v>0.108560469576335</v>
      </c>
      <c r="F175">
        <v>0</v>
      </c>
      <c r="G175">
        <v>-0.58465792797108407</v>
      </c>
      <c r="H175">
        <v>-0.43264204397581801</v>
      </c>
      <c r="I175">
        <v>8.8119108398339002E-2</v>
      </c>
    </row>
    <row r="176" spans="1:9" x14ac:dyDescent="0.25">
      <c r="A176" s="1" t="s">
        <v>189</v>
      </c>
      <c r="B176" t="str">
        <f>HYPERLINK("https://www.suredividend.com/sure-analysis-research-database/","Store Capital Corp")</f>
        <v>Store Capital Corp</v>
      </c>
      <c r="C176">
        <v>4.6787273861500006E-3</v>
      </c>
      <c r="D176">
        <v>1.8337021814731999E-2</v>
      </c>
      <c r="E176">
        <v>0.13730655019367</v>
      </c>
      <c r="F176">
        <v>4.6787273861500006E-3</v>
      </c>
      <c r="G176">
        <v>5.5823253679483001E-2</v>
      </c>
      <c r="H176">
        <v>9.1250347262218007E-2</v>
      </c>
      <c r="I176">
        <v>0.70434101636082702</v>
      </c>
    </row>
    <row r="177" spans="1:9" x14ac:dyDescent="0.25">
      <c r="A177" s="1" t="s">
        <v>190</v>
      </c>
      <c r="B177" t="str">
        <f>HYPERLINK("https://www.suredividend.com/sure-analysis-STWD/","Starwood Property Trust Inc")</f>
        <v>Starwood Property Trust Inc</v>
      </c>
      <c r="C177">
        <v>-2.0087730858293001E-2</v>
      </c>
      <c r="D177">
        <v>0.129110107216651</v>
      </c>
      <c r="E177">
        <v>6.1270262004281012E-2</v>
      </c>
      <c r="F177">
        <v>-9.5147478591810011E-3</v>
      </c>
      <c r="G177">
        <v>0.14220508122164299</v>
      </c>
      <c r="H177">
        <v>-5.8256135994650014E-3</v>
      </c>
      <c r="I177">
        <v>0.59954518215761909</v>
      </c>
    </row>
    <row r="178" spans="1:9" x14ac:dyDescent="0.25">
      <c r="A178" s="1" t="s">
        <v>191</v>
      </c>
      <c r="B178" t="str">
        <f>HYPERLINK("https://www.suredividend.com/sure-analysis-research-database/","Sun Communities, Inc.")</f>
        <v>Sun Communities, Inc.</v>
      </c>
      <c r="C178">
        <v>-4.3561727477890002E-3</v>
      </c>
      <c r="D178">
        <v>0.29353023599315797</v>
      </c>
      <c r="E178">
        <v>8.3103820260380015E-3</v>
      </c>
      <c r="F178">
        <v>7.7815188926300006E-3</v>
      </c>
      <c r="G178">
        <v>-6.904636175383301E-2</v>
      </c>
      <c r="H178">
        <v>-0.28312455291753202</v>
      </c>
      <c r="I178">
        <v>0.46446266973860612</v>
      </c>
    </row>
    <row r="179" spans="1:9" x14ac:dyDescent="0.25">
      <c r="A179" s="1" t="s">
        <v>192</v>
      </c>
      <c r="B179" t="str">
        <f>HYPERLINK("https://www.suredividend.com/sure-analysis-research-database/","Service Properties Trust")</f>
        <v>Service Properties Trust</v>
      </c>
      <c r="C179">
        <v>-4.2303172737955003E-2</v>
      </c>
      <c r="D179">
        <v>0.19288077046924801</v>
      </c>
      <c r="E179">
        <v>-1.286685864836E-3</v>
      </c>
      <c r="F179">
        <v>-4.5667447306791002E-2</v>
      </c>
      <c r="G179">
        <v>0.16035707675441699</v>
      </c>
      <c r="H179">
        <v>3.1332253492609E-2</v>
      </c>
      <c r="I179">
        <v>-0.66424289863431307</v>
      </c>
    </row>
    <row r="180" spans="1:9" x14ac:dyDescent="0.25">
      <c r="A180" s="1" t="s">
        <v>193</v>
      </c>
      <c r="B180" t="str">
        <f>HYPERLINK("https://www.suredividend.com/sure-analysis-research-database/","Transcontinental Realty Investors, Inc.")</f>
        <v>Transcontinental Realty Investors, Inc.</v>
      </c>
      <c r="C180">
        <v>0.19739630638813099</v>
      </c>
      <c r="D180">
        <v>0.43765903307887999</v>
      </c>
      <c r="E180">
        <v>0.12871004566210001</v>
      </c>
      <c r="F180">
        <v>0.14438657407407299</v>
      </c>
      <c r="G180">
        <v>-0.15743502343417101</v>
      </c>
      <c r="H180">
        <v>-2.0069375619425001E-2</v>
      </c>
      <c r="I180">
        <v>0.19848484848484799</v>
      </c>
    </row>
    <row r="181" spans="1:9" x14ac:dyDescent="0.25">
      <c r="A181" s="1" t="s">
        <v>194</v>
      </c>
      <c r="B181" t="str">
        <f>HYPERLINK("https://www.suredividend.com/sure-analysis-research-database/","Taubman Centers, Inc.")</f>
        <v>Taubman Centers, Inc.</v>
      </c>
      <c r="C181">
        <v>5.1437923778340014E-3</v>
      </c>
      <c r="D181">
        <v>0.28866906474820098</v>
      </c>
      <c r="E181">
        <v>0.116623376623376</v>
      </c>
      <c r="F181">
        <v>0.40278860931733501</v>
      </c>
      <c r="G181">
        <v>0.43226954253330802</v>
      </c>
      <c r="H181">
        <v>7.9954981359460012E-3</v>
      </c>
      <c r="I181">
        <v>-0.31976341248065598</v>
      </c>
    </row>
    <row r="182" spans="1:9" x14ac:dyDescent="0.25">
      <c r="A182" s="1" t="s">
        <v>195</v>
      </c>
      <c r="B182" t="str">
        <f>HYPERLINK("https://www.suredividend.com/sure-analysis-research-database/","Terreno Realty Corp")</f>
        <v>Terreno Realty Corp</v>
      </c>
      <c r="C182">
        <v>1.8137651821862E-2</v>
      </c>
      <c r="D182">
        <v>0.14080101033561701</v>
      </c>
      <c r="E182">
        <v>6.9168592598639E-2</v>
      </c>
      <c r="F182">
        <v>3.191319610658E-3</v>
      </c>
      <c r="G182">
        <v>3.1240670937941001E-2</v>
      </c>
      <c r="H182">
        <v>-0.14607345914273201</v>
      </c>
      <c r="I182">
        <v>0.91177320233414505</v>
      </c>
    </row>
    <row r="183" spans="1:9" x14ac:dyDescent="0.25">
      <c r="A183" s="1" t="s">
        <v>196</v>
      </c>
      <c r="B183" t="str">
        <f>HYPERLINK("https://www.suredividend.com/sure-analysis-research-database/","TPG RE Finance Trust Inc")</f>
        <v>TPG RE Finance Trust Inc</v>
      </c>
      <c r="C183">
        <v>7.328863246530001E-3</v>
      </c>
      <c r="D183">
        <v>7.8824315297261E-2</v>
      </c>
      <c r="E183">
        <v>-6.1114744567981008E-2</v>
      </c>
      <c r="F183">
        <v>-6.1538461538460003E-3</v>
      </c>
      <c r="G183">
        <v>-6.7578880517306011E-2</v>
      </c>
      <c r="H183">
        <v>-0.37644185754688703</v>
      </c>
      <c r="I183">
        <v>-0.35753995484878298</v>
      </c>
    </row>
    <row r="184" spans="1:9" x14ac:dyDescent="0.25">
      <c r="A184" s="1" t="s">
        <v>197</v>
      </c>
      <c r="B184" t="str">
        <f>HYPERLINK("https://www.suredividend.com/sure-analysis-TWO/","Two Harbors Investment Corp")</f>
        <v>Two Harbors Investment Corp</v>
      </c>
      <c r="C184">
        <v>-2.2962888406401E-2</v>
      </c>
      <c r="D184">
        <v>0.17097633059617201</v>
      </c>
      <c r="E184">
        <v>9.7729420602418002E-2</v>
      </c>
      <c r="F184">
        <v>7.898542663255001E-3</v>
      </c>
      <c r="G184">
        <v>-0.101564824180401</v>
      </c>
      <c r="H184">
        <v>-0.22075241257117301</v>
      </c>
      <c r="I184">
        <v>-0.55152955152955108</v>
      </c>
    </row>
    <row r="185" spans="1:9" x14ac:dyDescent="0.25">
      <c r="A185" s="1" t="s">
        <v>198</v>
      </c>
      <c r="B185" t="str">
        <f>HYPERLINK("https://www.suredividend.com/sure-analysis-research-database/","Urstadt Biddle Properties, Inc.")</f>
        <v>Urstadt Biddle Properties, Inc.</v>
      </c>
      <c r="C185">
        <v>-4.1704442429736997E-2</v>
      </c>
      <c r="D185">
        <v>0.25974304578933499</v>
      </c>
      <c r="E185">
        <v>0.19284742950971301</v>
      </c>
      <c r="F185">
        <v>0.15823558095321499</v>
      </c>
      <c r="G185">
        <v>0.21746141442063999</v>
      </c>
      <c r="H185">
        <v>0.235253215222713</v>
      </c>
      <c r="I185">
        <v>0.19924210621858601</v>
      </c>
    </row>
    <row r="186" spans="1:9" x14ac:dyDescent="0.25">
      <c r="A186" s="1" t="s">
        <v>199</v>
      </c>
      <c r="B186" t="str">
        <f>HYPERLINK("https://www.suredividend.com/sure-analysis-research-database/","Urstadt Biddle Properties, Inc.")</f>
        <v>Urstadt Biddle Properties, Inc.</v>
      </c>
      <c r="C186">
        <v>-3.5909090909090002E-2</v>
      </c>
      <c r="D186">
        <v>0.395495726664429</v>
      </c>
      <c r="E186">
        <v>0.327184441719019</v>
      </c>
      <c r="F186">
        <v>0.20720566891487999</v>
      </c>
      <c r="G186">
        <v>0.31627124744782298</v>
      </c>
      <c r="H186">
        <v>0.41083033451512202</v>
      </c>
      <c r="I186">
        <v>0.51593121488914606</v>
      </c>
    </row>
    <row r="187" spans="1:9" x14ac:dyDescent="0.25">
      <c r="A187" s="1" t="s">
        <v>200</v>
      </c>
      <c r="B187" t="str">
        <f>HYPERLINK("https://www.suredividend.com/sure-analysis-UDR/","UDR Inc")</f>
        <v>UDR Inc</v>
      </c>
      <c r="C187">
        <v>1.7330739258579E-2</v>
      </c>
      <c r="D187">
        <v>7.9241314890118E-2</v>
      </c>
      <c r="E187">
        <v>-8.9721089975845006E-2</v>
      </c>
      <c r="F187">
        <v>1.8923621654305001E-2</v>
      </c>
      <c r="G187">
        <v>3.2914406942700001E-3</v>
      </c>
      <c r="H187">
        <v>-0.28817942526806201</v>
      </c>
      <c r="I187">
        <v>0.15748239331005701</v>
      </c>
    </row>
    <row r="188" spans="1:9" x14ac:dyDescent="0.25">
      <c r="A188" s="1" t="s">
        <v>201</v>
      </c>
      <c r="B188" t="str">
        <f>HYPERLINK("https://www.suredividend.com/sure-analysis-UE/","Urban Edge Properties")</f>
        <v>Urban Edge Properties</v>
      </c>
      <c r="C188">
        <v>-4.2826552462526001E-2</v>
      </c>
      <c r="D188">
        <v>0.21152986136520699</v>
      </c>
      <c r="E188">
        <v>0.123193185458794</v>
      </c>
      <c r="F188">
        <v>-2.2950819672131001E-2</v>
      </c>
      <c r="G188">
        <v>0.201798665116247</v>
      </c>
      <c r="H188">
        <v>-4.808976756612E-3</v>
      </c>
      <c r="I188">
        <v>0.168757312904048</v>
      </c>
    </row>
    <row r="189" spans="1:9" x14ac:dyDescent="0.25">
      <c r="A189" s="1" t="s">
        <v>202</v>
      </c>
      <c r="B189" t="str">
        <f>HYPERLINK("https://www.suredividend.com/sure-analysis-UHT/","Universal Health Realty Income Trust")</f>
        <v>Universal Health Realty Income Trust</v>
      </c>
      <c r="C189">
        <v>-5.2018973076620997E-2</v>
      </c>
      <c r="D189">
        <v>0.111865155771598</v>
      </c>
      <c r="E189">
        <v>-9.8839812220985007E-2</v>
      </c>
      <c r="F189">
        <v>-2.2658959537572E-2</v>
      </c>
      <c r="G189">
        <v>-0.13346521663369501</v>
      </c>
      <c r="H189">
        <v>-0.19308962489262099</v>
      </c>
      <c r="I189">
        <v>-0.17782160654474999</v>
      </c>
    </row>
    <row r="190" spans="1:9" x14ac:dyDescent="0.25">
      <c r="A190" s="1" t="s">
        <v>203</v>
      </c>
      <c r="B190" t="str">
        <f>HYPERLINK("https://www.suredividend.com/sure-analysis-UMH/","UMH Properties Inc")</f>
        <v>UMH Properties Inc</v>
      </c>
      <c r="C190">
        <v>2.7976577748861E-2</v>
      </c>
      <c r="D190">
        <v>0.13548980574500299</v>
      </c>
      <c r="E190">
        <v>-1.2043069919837E-2</v>
      </c>
      <c r="F190">
        <v>3.1331592689294002E-2</v>
      </c>
      <c r="G190">
        <v>-3.2609627371024012E-2</v>
      </c>
      <c r="H190">
        <v>-0.30481918699043897</v>
      </c>
      <c r="I190">
        <v>0.62715495046446001</v>
      </c>
    </row>
    <row r="191" spans="1:9" x14ac:dyDescent="0.25">
      <c r="A191" s="1" t="s">
        <v>204</v>
      </c>
      <c r="B191" t="str">
        <f>HYPERLINK("https://www.suredividend.com/sure-analysis-research-database/","VEREIT Inc")</f>
        <v>VEREIT Inc</v>
      </c>
      <c r="C191">
        <v>9.2529249003246009E-2</v>
      </c>
      <c r="D191">
        <v>3.7705979856758012E-2</v>
      </c>
      <c r="E191">
        <v>7.2797754539697002E-2</v>
      </c>
      <c r="F191">
        <v>0.37452203111080601</v>
      </c>
      <c r="G191">
        <v>0.69293199373413306</v>
      </c>
      <c r="H191">
        <v>0.141866936273505</v>
      </c>
      <c r="I191">
        <v>0.51050813148945207</v>
      </c>
    </row>
    <row r="192" spans="1:9" x14ac:dyDescent="0.25">
      <c r="A192" s="1" t="s">
        <v>205</v>
      </c>
      <c r="B192" t="str">
        <f>HYPERLINK("https://www.suredividend.com/sure-analysis-VICI/","VICI Properties Inc")</f>
        <v>VICI Properties Inc</v>
      </c>
      <c r="C192">
        <v>-1.3115097435051E-2</v>
      </c>
      <c r="D192">
        <v>8.8847886899864004E-2</v>
      </c>
      <c r="E192">
        <v>1.3613712140224001E-2</v>
      </c>
      <c r="F192">
        <v>-2.4466750313676001E-2</v>
      </c>
      <c r="G192">
        <v>-1.2394292845733E-2</v>
      </c>
      <c r="H192">
        <v>0.204730601319393</v>
      </c>
      <c r="I192">
        <v>0.97076175328090608</v>
      </c>
    </row>
    <row r="193" spans="1:9" x14ac:dyDescent="0.25">
      <c r="A193" s="1" t="s">
        <v>206</v>
      </c>
      <c r="B193" t="str">
        <f>HYPERLINK("https://www.suredividend.com/sure-analysis-VNO/","Vornado Realty Trust")</f>
        <v>Vornado Realty Trust</v>
      </c>
      <c r="C193">
        <v>-0.126994256541161</v>
      </c>
      <c r="D193">
        <v>0.31013776558302503</v>
      </c>
      <c r="E193">
        <v>0.47434446635843303</v>
      </c>
      <c r="F193">
        <v>-3.1504424778761003E-2</v>
      </c>
      <c r="G193">
        <v>0.206189657452717</v>
      </c>
      <c r="H193">
        <v>-0.34820362919075698</v>
      </c>
      <c r="I193">
        <v>-0.43703240355887701</v>
      </c>
    </row>
    <row r="194" spans="1:9" x14ac:dyDescent="0.25">
      <c r="A194" s="1" t="s">
        <v>207</v>
      </c>
      <c r="B194" t="str">
        <f>HYPERLINK("https://www.suredividend.com/sure-analysis-research-database/","Veris Residential Inc")</f>
        <v>Veris Residential Inc</v>
      </c>
      <c r="C194">
        <v>5.2718627248290002E-3</v>
      </c>
      <c r="D194">
        <v>-1.1278792692612999E-2</v>
      </c>
      <c r="E194">
        <v>-6.0641733828367003E-2</v>
      </c>
      <c r="F194">
        <v>-1.0807374443737999E-2</v>
      </c>
      <c r="G194">
        <v>-6.7911846984191004E-2</v>
      </c>
      <c r="H194">
        <v>-0.16573732521231799</v>
      </c>
      <c r="I194">
        <v>-0.173799460527154</v>
      </c>
    </row>
    <row r="195" spans="1:9" x14ac:dyDescent="0.25">
      <c r="A195" s="1" t="s">
        <v>208</v>
      </c>
      <c r="B195" t="str">
        <f>HYPERLINK("https://www.suredividend.com/sure-analysis-VTR/","Ventas Inc")</f>
        <v>Ventas Inc</v>
      </c>
      <c r="C195">
        <v>-1.9441455004322001E-2</v>
      </c>
      <c r="D195">
        <v>0.14086195361284501</v>
      </c>
      <c r="E195">
        <v>4.1847874511534003E-2</v>
      </c>
      <c r="F195">
        <v>-1.4646869983947999E-2</v>
      </c>
      <c r="G195">
        <v>4.2588830224248003E-2</v>
      </c>
      <c r="H195">
        <v>1.6479975198449999E-3</v>
      </c>
      <c r="I195">
        <v>1.6355647903442998E-2</v>
      </c>
    </row>
    <row r="196" spans="1:9" x14ac:dyDescent="0.25">
      <c r="A196" s="1" t="s">
        <v>209</v>
      </c>
      <c r="B196" t="str">
        <f>HYPERLINK("https://www.suredividend.com/sure-analysis-WELL/","Welltower Inc.")</f>
        <v>Welltower Inc.</v>
      </c>
      <c r="C196">
        <v>6.5309676717000009E-4</v>
      </c>
      <c r="D196">
        <v>8.7338357034463007E-2</v>
      </c>
      <c r="E196">
        <v>0.166066488494717</v>
      </c>
      <c r="F196">
        <v>1.9518686924697E-2</v>
      </c>
      <c r="G196">
        <v>0.33179191421365101</v>
      </c>
      <c r="H196">
        <v>-6.6293148627400008E-3</v>
      </c>
      <c r="I196">
        <v>-6.6293148627400008E-3</v>
      </c>
    </row>
    <row r="197" spans="1:9" x14ac:dyDescent="0.25">
      <c r="A197" s="1" t="s">
        <v>210</v>
      </c>
      <c r="B197" t="str">
        <f>HYPERLINK("https://www.suredividend.com/sure-analysis-research-database/","Western Asset Mortgage Capital Corp")</f>
        <v>Western Asset Mortgage Capital Corp</v>
      </c>
      <c r="C197">
        <v>8.9407352906272011E-2</v>
      </c>
      <c r="D197">
        <v>-5.9994470555709008E-2</v>
      </c>
      <c r="E197">
        <v>0.15762925598991101</v>
      </c>
      <c r="F197">
        <v>0.16124625251413599</v>
      </c>
      <c r="G197">
        <v>0.20830810540448</v>
      </c>
      <c r="H197">
        <v>-0.45146544770099412</v>
      </c>
      <c r="I197">
        <v>-0.83820053615900703</v>
      </c>
    </row>
    <row r="198" spans="1:9" x14ac:dyDescent="0.25">
      <c r="A198" s="1" t="s">
        <v>211</v>
      </c>
      <c r="B198" t="str">
        <f>HYPERLINK("https://www.suredividend.com/sure-analysis-WPC/","W. P. Carey Inc")</f>
        <v>W. P. Carey Inc</v>
      </c>
      <c r="C198">
        <v>4.3978181367382997E-2</v>
      </c>
      <c r="D198">
        <v>0.28012677758438498</v>
      </c>
      <c r="E198">
        <v>2.101437634314E-2</v>
      </c>
      <c r="F198">
        <v>3.9500077148587998E-2</v>
      </c>
      <c r="G198">
        <v>-0.123886163721578</v>
      </c>
      <c r="H198">
        <v>-2.9365406392904001E-2</v>
      </c>
      <c r="I198">
        <v>0.33345473042917101</v>
      </c>
    </row>
    <row r="199" spans="1:9" x14ac:dyDescent="0.25">
      <c r="A199" s="1" t="s">
        <v>212</v>
      </c>
      <c r="B199" t="str">
        <f>HYPERLINK("https://www.suredividend.com/sure-analysis-research-database/","Washington Prime Group Inc")</f>
        <v>Washington Prime Group Inc</v>
      </c>
      <c r="C199">
        <v>-0.369469696969697</v>
      </c>
      <c r="D199">
        <v>-0.64881856540084304</v>
      </c>
      <c r="E199">
        <v>-0.61821100917431104</v>
      </c>
      <c r="F199">
        <v>-0.87215053763440809</v>
      </c>
      <c r="G199">
        <v>-0.85278927447026709</v>
      </c>
      <c r="H199">
        <v>-0.97676729612416002</v>
      </c>
      <c r="I199">
        <v>-0.98773318083941408</v>
      </c>
    </row>
    <row r="200" spans="1:9" x14ac:dyDescent="0.25">
      <c r="A200" s="1" t="s">
        <v>213</v>
      </c>
      <c r="B200" t="str">
        <f>HYPERLINK("https://www.suredividend.com/sure-analysis-research-database/","Weingarten Realty Investors")</f>
        <v>Weingarten Realty Investors</v>
      </c>
      <c r="C200">
        <v>-9.1201733786200009E-4</v>
      </c>
      <c r="D200">
        <v>2.749268031307E-3</v>
      </c>
      <c r="E200">
        <v>0.42004778659536302</v>
      </c>
      <c r="F200">
        <v>0.50982539042240504</v>
      </c>
      <c r="G200">
        <v>0.99123451473158808</v>
      </c>
      <c r="H200">
        <v>0.27471173026710499</v>
      </c>
      <c r="I200">
        <v>3.001254754471E-2</v>
      </c>
    </row>
    <row r="201" spans="1:9" x14ac:dyDescent="0.25">
      <c r="A201" s="1" t="s">
        <v>214</v>
      </c>
      <c r="B201" t="str">
        <f>HYPERLINK("https://www.suredividend.com/sure-analysis-WY/","Weyerhaeuser Co.")</f>
        <v>Weyerhaeuser Co.</v>
      </c>
      <c r="C201">
        <v>-9.1337654684730003E-3</v>
      </c>
      <c r="D201">
        <v>0.130021337007106</v>
      </c>
      <c r="E201">
        <v>-1.5231003553900001E-3</v>
      </c>
      <c r="F201">
        <v>-3.2786885245901003E-2</v>
      </c>
      <c r="G201">
        <v>0.112298121033117</v>
      </c>
      <c r="H201">
        <v>-8.7235133983459001E-2</v>
      </c>
      <c r="I201">
        <v>0.72220429859734803</v>
      </c>
    </row>
    <row r="202" spans="1:9" x14ac:dyDescent="0.25">
      <c r="A202" s="1" t="s">
        <v>215</v>
      </c>
      <c r="B202" t="str">
        <f>HYPERLINK("https://www.suredividend.com/sure-analysis-research-database/","Xenia Hotels &amp; Resorts Inc")</f>
        <v>Xenia Hotels &amp; Resorts Inc</v>
      </c>
      <c r="C202">
        <v>-6.3499973573130008E-3</v>
      </c>
      <c r="D202">
        <v>0.15463917525773099</v>
      </c>
      <c r="E202">
        <v>6.8763044837695006E-2</v>
      </c>
      <c r="F202">
        <v>-3.3773861967693997E-2</v>
      </c>
      <c r="G202">
        <v>-5.1481316288800004E-3</v>
      </c>
      <c r="H202">
        <v>-0.26002980123140901</v>
      </c>
      <c r="I202">
        <v>-0.17374570705643699</v>
      </c>
    </row>
  </sheetData>
  <autoFilter ref="A1:I202" xr:uid="{00000000-0009-0000-0000-000001000000}"/>
  <conditionalFormatting sqref="A1:I1">
    <cfRule type="cellIs" dxfId="5" priority="10" operator="notEqual">
      <formula>-13.345</formula>
    </cfRule>
  </conditionalFormatting>
  <conditionalFormatting sqref="A2:I202">
    <cfRule type="cellIs" dxfId="4" priority="1" operator="notEqual">
      <formula>"None"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defaultRowHeight="15" x14ac:dyDescent="0.25"/>
  <cols>
    <col min="1" max="1" width="25.7109375" customWidth="1"/>
    <col min="2" max="2" width="0" hidden="1" customWidth="1"/>
  </cols>
  <sheetData>
    <row r="1" spans="1:2" x14ac:dyDescent="0.25">
      <c r="A1" s="1" t="s">
        <v>310</v>
      </c>
      <c r="B1" s="1"/>
    </row>
    <row r="2" spans="1:2" x14ac:dyDescent="0.25">
      <c r="A2" s="1" t="s">
        <v>311</v>
      </c>
    </row>
    <row r="3" spans="1:2" x14ac:dyDescent="0.25">
      <c r="A3" s="1" t="s">
        <v>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ED0E-1AB8-41BE-B09E-D7B9E5206B3D}">
  <dimension ref="A1:P131"/>
  <sheetViews>
    <sheetView tabSelected="1"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C84" sqref="C84"/>
    </sheetView>
  </sheetViews>
  <sheetFormatPr defaultRowHeight="15" x14ac:dyDescent="0.25"/>
  <cols>
    <col min="1" max="1" width="25.7109375" customWidth="1"/>
    <col min="2" max="2" width="45.7109375" customWidth="1"/>
    <col min="3" max="3" width="25.7109375" customWidth="1"/>
    <col min="4" max="4" width="57.140625" customWidth="1"/>
    <col min="5" max="5" width="10.7109375" customWidth="1"/>
    <col min="6" max="6" width="18.7109375" customWidth="1"/>
    <col min="7" max="7" width="25.7109375" customWidth="1"/>
    <col min="8" max="8" width="34.7109375" customWidth="1"/>
    <col min="9" max="11" width="22.7109375" customWidth="1"/>
    <col min="12" max="12" width="20.7109375" customWidth="1"/>
    <col min="13" max="16" width="15.7109375" customWidth="1"/>
  </cols>
  <sheetData>
    <row r="1" spans="1:16" x14ac:dyDescent="0.25">
      <c r="A1" s="1" t="s">
        <v>14</v>
      </c>
      <c r="B1" s="1" t="s">
        <v>0</v>
      </c>
      <c r="C1" s="1" t="s">
        <v>405</v>
      </c>
      <c r="D1" s="1" t="s">
        <v>313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x14ac:dyDescent="0.25">
      <c r="A2" s="1" t="s">
        <v>116</v>
      </c>
      <c r="B2" t="str">
        <f>HYPERLINK("https://www.suredividend.com/sure-analysis-IRT/","Independence Realty Trust Inc")</f>
        <v>Independence Realty Trust Inc</v>
      </c>
      <c r="C2" t="s">
        <v>458</v>
      </c>
      <c r="D2" t="s">
        <v>318</v>
      </c>
      <c r="E2">
        <v>15.21</v>
      </c>
      <c r="F2">
        <v>4.2077580539119003E-2</v>
      </c>
      <c r="G2" t="s">
        <v>251</v>
      </c>
      <c r="H2">
        <v>0.14285714285714279</v>
      </c>
      <c r="I2">
        <v>-2.328131613882611E-2</v>
      </c>
      <c r="J2">
        <v>0.61068858244992408</v>
      </c>
      <c r="K2">
        <v>3417.8485909999999</v>
      </c>
      <c r="L2">
        <v>60.048641748480271</v>
      </c>
      <c r="M2">
        <v>2.4185686433660361</v>
      </c>
      <c r="N2">
        <v>1.238347353617087</v>
      </c>
      <c r="O2">
        <v>18.920000000000002</v>
      </c>
      <c r="P2">
        <v>11.49</v>
      </c>
    </row>
    <row r="3" spans="1:16" x14ac:dyDescent="0.25">
      <c r="A3" s="1" t="s">
        <v>169</v>
      </c>
      <c r="B3" t="str">
        <f>HYPERLINK("https://www.suredividend.com/sure-analysis-RPT/","RPT Realty")</f>
        <v>RPT Realty</v>
      </c>
      <c r="C3" t="s">
        <v>474</v>
      </c>
      <c r="D3" t="s">
        <v>321</v>
      </c>
      <c r="E3">
        <v>12.83</v>
      </c>
      <c r="F3">
        <v>4.3647700701480913E-2</v>
      </c>
      <c r="G3" t="s">
        <v>218</v>
      </c>
      <c r="H3" t="s">
        <v>217</v>
      </c>
      <c r="I3" t="s">
        <v>217</v>
      </c>
      <c r="J3">
        <v>0.54995381921401709</v>
      </c>
      <c r="K3">
        <v>1112.4161429999999</v>
      </c>
      <c r="L3">
        <v>24.073060881627349</v>
      </c>
      <c r="M3">
        <v>1.020890698373895</v>
      </c>
      <c r="N3">
        <v>1.301014352102003</v>
      </c>
      <c r="O3">
        <v>13.79</v>
      </c>
      <c r="P3">
        <v>8.3000000000000007</v>
      </c>
    </row>
    <row r="4" spans="1:16" x14ac:dyDescent="0.25">
      <c r="A4" s="1" t="s">
        <v>81</v>
      </c>
      <c r="B4" t="str">
        <f>HYPERLINK("https://www.suredividend.com/sure-analysis-ELS/","Equity Lifestyle Properties Inc.")</f>
        <v>Equity Lifestyle Properties Inc.</v>
      </c>
      <c r="C4" t="s">
        <v>487</v>
      </c>
      <c r="D4" t="s">
        <v>318</v>
      </c>
      <c r="E4">
        <v>70.3</v>
      </c>
      <c r="F4">
        <v>2.5462304409672828E-2</v>
      </c>
      <c r="G4" t="s">
        <v>227</v>
      </c>
      <c r="H4">
        <v>9.1463414634146201E-2</v>
      </c>
      <c r="I4">
        <v>-6.0844752783447358E-2</v>
      </c>
      <c r="J4">
        <v>1.7723751314538461</v>
      </c>
      <c r="K4">
        <v>13103.408638000001</v>
      </c>
      <c r="L4">
        <v>44.374260946923897</v>
      </c>
      <c r="M4">
        <v>1.173758365201222</v>
      </c>
      <c r="N4">
        <v>0.82672429625035104</v>
      </c>
      <c r="O4">
        <v>73.58</v>
      </c>
      <c r="P4">
        <v>60.09</v>
      </c>
    </row>
    <row r="5" spans="1:16" x14ac:dyDescent="0.25">
      <c r="A5" s="1" t="s">
        <v>41</v>
      </c>
      <c r="B5" t="str">
        <f>HYPERLINK("https://www.suredividend.com/sure-analysis-research-database/","BRT Apartments Corp")</f>
        <v>BRT Apartments Corp</v>
      </c>
      <c r="C5" t="s">
        <v>488</v>
      </c>
      <c r="D5" t="s">
        <v>318</v>
      </c>
      <c r="E5">
        <v>18.18</v>
      </c>
      <c r="F5">
        <v>5.3890941810314001E-2</v>
      </c>
      <c r="G5" t="s">
        <v>238</v>
      </c>
      <c r="H5">
        <v>0</v>
      </c>
      <c r="I5">
        <v>4.5639552591273169E-2</v>
      </c>
      <c r="J5">
        <v>0.97973732211152409</v>
      </c>
      <c r="K5">
        <v>338.08235200000001</v>
      </c>
      <c r="L5">
        <v>243.04985767074049</v>
      </c>
      <c r="M5">
        <v>12.70735826344389</v>
      </c>
      <c r="N5">
        <v>1.0470508667448719</v>
      </c>
      <c r="O5">
        <v>21.16</v>
      </c>
      <c r="P5">
        <v>15.77</v>
      </c>
    </row>
    <row r="6" spans="1:16" x14ac:dyDescent="0.25">
      <c r="A6" s="1" t="s">
        <v>89</v>
      </c>
      <c r="B6" t="str">
        <f>HYPERLINK("https://www.suredividend.com/sure-analysis-EXR/","Extra Space Storage Inc.")</f>
        <v>Extra Space Storage Inc.</v>
      </c>
      <c r="C6" t="s">
        <v>480</v>
      </c>
      <c r="D6" t="s">
        <v>322</v>
      </c>
      <c r="E6">
        <v>152.32</v>
      </c>
      <c r="F6">
        <v>4.2542016806722691E-2</v>
      </c>
      <c r="G6" t="s">
        <v>230</v>
      </c>
      <c r="H6">
        <v>0</v>
      </c>
      <c r="I6">
        <v>0.1247461131420948</v>
      </c>
      <c r="J6">
        <v>6.3667309878936171</v>
      </c>
      <c r="K6">
        <v>32181.837846999999</v>
      </c>
      <c r="L6">
        <v>40.731141529520158</v>
      </c>
      <c r="M6">
        <v>1.253293501553862</v>
      </c>
      <c r="N6">
        <v>1.0597277817513899</v>
      </c>
      <c r="O6">
        <v>164.99</v>
      </c>
      <c r="P6">
        <v>100.07</v>
      </c>
    </row>
    <row r="7" spans="1:16" x14ac:dyDescent="0.25">
      <c r="A7" s="1" t="s">
        <v>151</v>
      </c>
      <c r="B7" t="str">
        <f>HYPERLINK("https://www.suredividend.com/sure-analysis-research-database/","Pebblebrook Hotel Trust")</f>
        <v>Pebblebrook Hotel Trust</v>
      </c>
      <c r="C7" t="s">
        <v>463</v>
      </c>
      <c r="D7" t="s">
        <v>381</v>
      </c>
      <c r="E7">
        <v>15.46</v>
      </c>
      <c r="F7">
        <v>2.5847007575800001E-3</v>
      </c>
      <c r="G7" t="s">
        <v>232</v>
      </c>
      <c r="H7">
        <v>0</v>
      </c>
      <c r="I7">
        <v>-0.51689305515738582</v>
      </c>
      <c r="J7">
        <v>3.9959473712191003E-2</v>
      </c>
      <c r="K7">
        <v>1862.9587710000001</v>
      </c>
      <c r="L7" t="s">
        <v>217</v>
      </c>
      <c r="M7" t="s">
        <v>217</v>
      </c>
      <c r="N7">
        <v>1.519472740884495</v>
      </c>
      <c r="O7">
        <v>17.329999999999998</v>
      </c>
      <c r="P7">
        <v>11.38</v>
      </c>
    </row>
    <row r="8" spans="1:16" x14ac:dyDescent="0.25">
      <c r="A8" s="1" t="s">
        <v>29</v>
      </c>
      <c r="B8" t="str">
        <f>HYPERLINK("https://www.suredividend.com/sure-analysis-AMH/","American Homes 4 Rent")</f>
        <v>American Homes 4 Rent</v>
      </c>
      <c r="C8" t="s">
        <v>446</v>
      </c>
      <c r="D8" t="s">
        <v>331</v>
      </c>
      <c r="E8">
        <v>35.75</v>
      </c>
      <c r="F8">
        <v>2.4615384615384619E-2</v>
      </c>
      <c r="G8" t="s">
        <v>230</v>
      </c>
      <c r="H8">
        <v>0.22222222222222229</v>
      </c>
      <c r="I8">
        <v>0.3449016775452185</v>
      </c>
      <c r="J8">
        <v>0.87198990641673801</v>
      </c>
      <c r="K8">
        <v>12920.795316</v>
      </c>
      <c r="L8">
        <v>34.372227555678521</v>
      </c>
      <c r="M8">
        <v>0.8384518330930173</v>
      </c>
      <c r="N8">
        <v>1.0734342302444939</v>
      </c>
      <c r="O8">
        <v>37.51</v>
      </c>
      <c r="P8">
        <v>28.26</v>
      </c>
    </row>
    <row r="9" spans="1:16" x14ac:dyDescent="0.25">
      <c r="A9" s="1" t="s">
        <v>207</v>
      </c>
      <c r="B9" t="str">
        <f>HYPERLINK("https://www.suredividend.com/sure-analysis-research-database/","Veris Residential Inc")</f>
        <v>Veris Residential Inc</v>
      </c>
      <c r="C9" t="s">
        <v>453</v>
      </c>
      <c r="D9" t="s">
        <v>403</v>
      </c>
      <c r="E9">
        <v>15.56</v>
      </c>
      <c r="F9">
        <v>3.3740358843739999E-3</v>
      </c>
      <c r="G9" t="s">
        <v>270</v>
      </c>
      <c r="H9" t="s">
        <v>217</v>
      </c>
      <c r="I9" t="s">
        <v>217</v>
      </c>
      <c r="J9">
        <v>5.2499998360871998E-2</v>
      </c>
      <c r="K9">
        <v>1434.9669449999999</v>
      </c>
      <c r="L9" t="s">
        <v>217</v>
      </c>
      <c r="M9" t="s">
        <v>217</v>
      </c>
      <c r="N9">
        <v>1.0271757707032969</v>
      </c>
      <c r="O9">
        <v>18.850000000000001</v>
      </c>
      <c r="P9">
        <v>13.02</v>
      </c>
    </row>
    <row r="10" spans="1:16" x14ac:dyDescent="0.25">
      <c r="A10" s="1" t="s">
        <v>34</v>
      </c>
      <c r="B10" t="str">
        <f>HYPERLINK("https://www.suredividend.com/sure-analysis-ARR/","ARMOUR Residential REIT Inc")</f>
        <v>ARMOUR Residential REIT Inc</v>
      </c>
      <c r="C10" t="s">
        <v>489</v>
      </c>
      <c r="D10" t="s">
        <v>318</v>
      </c>
      <c r="E10">
        <v>19.79</v>
      </c>
      <c r="F10">
        <v>0.14552804446690251</v>
      </c>
      <c r="G10" t="s">
        <v>233</v>
      </c>
      <c r="H10">
        <v>2</v>
      </c>
      <c r="I10">
        <v>0.19135789816709159</v>
      </c>
      <c r="J10">
        <v>4.2845518467495802</v>
      </c>
      <c r="K10">
        <v>969.618649</v>
      </c>
      <c r="L10" t="s">
        <v>217</v>
      </c>
      <c r="M10" t="s">
        <v>217</v>
      </c>
      <c r="N10">
        <v>1.3008009828852569</v>
      </c>
      <c r="O10">
        <v>27.2</v>
      </c>
      <c r="P10">
        <v>12.58</v>
      </c>
    </row>
    <row r="11" spans="1:16" x14ac:dyDescent="0.25">
      <c r="A11" s="1" t="s">
        <v>158</v>
      </c>
      <c r="B11" t="str">
        <f>HYPERLINK("https://www.suredividend.com/sure-analysis-PLYM/","Plymouth Industrial Reit Inc")</f>
        <v>Plymouth Industrial Reit Inc</v>
      </c>
      <c r="C11" t="s">
        <v>422</v>
      </c>
      <c r="D11" t="s">
        <v>324</v>
      </c>
      <c r="E11">
        <v>22.97</v>
      </c>
      <c r="F11">
        <v>3.9181541140618198E-2</v>
      </c>
      <c r="G11" t="s">
        <v>235</v>
      </c>
      <c r="H11">
        <v>2.2727272727272711E-2</v>
      </c>
      <c r="I11">
        <v>-9.7119548552565771E-2</v>
      </c>
      <c r="J11">
        <v>0.88679780847327805</v>
      </c>
      <c r="K11">
        <v>1039.3967259999999</v>
      </c>
      <c r="L11">
        <v>0</v>
      </c>
      <c r="M11" t="s">
        <v>217</v>
      </c>
      <c r="N11">
        <v>1.1134449035711209</v>
      </c>
      <c r="O11">
        <v>25.31</v>
      </c>
      <c r="P11">
        <v>18.440000000000001</v>
      </c>
    </row>
    <row r="12" spans="1:16" x14ac:dyDescent="0.25">
      <c r="A12" s="1" t="s">
        <v>86</v>
      </c>
      <c r="B12" t="str">
        <f>HYPERLINK("https://www.suredividend.com/sure-analysis-EQR/","Equity Residential Properties Trust")</f>
        <v>Equity Residential Properties Trust</v>
      </c>
      <c r="C12" t="s">
        <v>490</v>
      </c>
      <c r="D12" t="s">
        <v>318</v>
      </c>
      <c r="E12">
        <v>62.16</v>
      </c>
      <c r="F12">
        <v>4.2631917631917628E-2</v>
      </c>
      <c r="G12" t="s">
        <v>227</v>
      </c>
      <c r="H12">
        <v>6.0000000000000053E-2</v>
      </c>
      <c r="I12">
        <v>3.1440080019653482E-2</v>
      </c>
      <c r="J12">
        <v>2.6077966104141219</v>
      </c>
      <c r="K12">
        <v>23603.701896999999</v>
      </c>
      <c r="L12">
        <v>34.727873129903067</v>
      </c>
      <c r="M12">
        <v>1.498733684146047</v>
      </c>
      <c r="N12">
        <v>0.9418050584709301</v>
      </c>
      <c r="O12">
        <v>67.959999999999994</v>
      </c>
      <c r="P12">
        <v>52.01</v>
      </c>
    </row>
    <row r="13" spans="1:16" x14ac:dyDescent="0.25">
      <c r="A13" s="1" t="s">
        <v>39</v>
      </c>
      <c r="B13" t="str">
        <f>HYPERLINK("https://www.suredividend.com/sure-analysis-research-database/","Bluerock Residential Growth REIT Inc")</f>
        <v>Bluerock Residential Growth REIT Inc</v>
      </c>
      <c r="C13" t="s">
        <v>491</v>
      </c>
      <c r="D13" t="s">
        <v>318</v>
      </c>
      <c r="E13">
        <v>26.6</v>
      </c>
      <c r="F13">
        <v>1.8213238686806001E-2</v>
      </c>
      <c r="G13" t="s">
        <v>237</v>
      </c>
      <c r="H13" t="s">
        <v>217</v>
      </c>
      <c r="I13" t="s">
        <v>217</v>
      </c>
      <c r="J13">
        <v>0.48447214906904001</v>
      </c>
      <c r="K13">
        <v>811.47806000000003</v>
      </c>
      <c r="L13" t="s">
        <v>217</v>
      </c>
      <c r="M13" t="s">
        <v>217</v>
      </c>
      <c r="N13">
        <v>2.7659703872715002E-2</v>
      </c>
      <c r="O13">
        <v>27.03</v>
      </c>
      <c r="P13">
        <v>12.31</v>
      </c>
    </row>
    <row r="14" spans="1:16" x14ac:dyDescent="0.25">
      <c r="A14" s="1" t="s">
        <v>121</v>
      </c>
      <c r="B14" t="str">
        <f>HYPERLINK("https://www.suredividend.com/sure-analysis-KRC/","Kilroy Realty Corp.")</f>
        <v>Kilroy Realty Corp.</v>
      </c>
      <c r="C14" t="s">
        <v>479</v>
      </c>
      <c r="D14" t="s">
        <v>364</v>
      </c>
      <c r="E14">
        <v>40.409999999999997</v>
      </c>
      <c r="F14">
        <v>5.3452115812917603E-2</v>
      </c>
      <c r="G14" t="s">
        <v>270</v>
      </c>
      <c r="H14">
        <v>0</v>
      </c>
      <c r="I14">
        <v>3.4847780707965237E-2</v>
      </c>
      <c r="J14">
        <v>2.1106605749446601</v>
      </c>
      <c r="K14">
        <v>4737.6505390000002</v>
      </c>
      <c r="L14">
        <v>21.900007575335941</v>
      </c>
      <c r="M14">
        <v>1.147098138556881</v>
      </c>
      <c r="N14">
        <v>1.590957415605657</v>
      </c>
      <c r="O14">
        <v>42.8</v>
      </c>
      <c r="P14">
        <v>24.75</v>
      </c>
    </row>
    <row r="15" spans="1:16" x14ac:dyDescent="0.25">
      <c r="A15" s="1" t="s">
        <v>51</v>
      </c>
      <c r="B15" t="str">
        <f>HYPERLINK("https://www.suredividend.com/sure-analysis-CIO/","City Office REIT Inc")</f>
        <v>City Office REIT Inc</v>
      </c>
      <c r="C15" t="s">
        <v>432</v>
      </c>
      <c r="D15" t="s">
        <v>317</v>
      </c>
      <c r="E15">
        <v>6.25</v>
      </c>
      <c r="F15">
        <v>6.4000000000000001E-2</v>
      </c>
      <c r="G15" t="s">
        <v>241</v>
      </c>
      <c r="H15">
        <v>-0.5</v>
      </c>
      <c r="I15">
        <v>-0.1570798659572398</v>
      </c>
      <c r="J15">
        <v>0.48282647009104601</v>
      </c>
      <c r="K15">
        <v>249.615319</v>
      </c>
      <c r="L15" t="s">
        <v>217</v>
      </c>
      <c r="M15" t="s">
        <v>217</v>
      </c>
      <c r="N15">
        <v>1.546856810556668</v>
      </c>
      <c r="O15">
        <v>9.3699999999999992</v>
      </c>
      <c r="P15">
        <v>3.4</v>
      </c>
    </row>
    <row r="16" spans="1:16" x14ac:dyDescent="0.25">
      <c r="A16" s="1" t="s">
        <v>73</v>
      </c>
      <c r="B16" t="str">
        <f>HYPERLINK("https://www.suredividend.com/sure-analysis-DLR/","Digital Realty Trust Inc")</f>
        <v>Digital Realty Trust Inc</v>
      </c>
      <c r="C16" t="s">
        <v>492</v>
      </c>
      <c r="D16" t="s">
        <v>338</v>
      </c>
      <c r="E16">
        <v>137.08000000000001</v>
      </c>
      <c r="F16">
        <v>3.5599649839509771E-2</v>
      </c>
      <c r="G16" t="s">
        <v>251</v>
      </c>
      <c r="H16">
        <v>0</v>
      </c>
      <c r="I16">
        <v>2.4677535438969E-2</v>
      </c>
      <c r="J16">
        <v>4.8104000337261326</v>
      </c>
      <c r="K16">
        <v>41514.964497000001</v>
      </c>
      <c r="L16">
        <v>46.978306671570273</v>
      </c>
      <c r="M16">
        <v>1.7058156147965009</v>
      </c>
      <c r="N16">
        <v>1.2218703452244819</v>
      </c>
      <c r="O16">
        <v>138.27000000000001</v>
      </c>
      <c r="P16">
        <v>83.76</v>
      </c>
    </row>
    <row r="17" spans="1:16" x14ac:dyDescent="0.25">
      <c r="A17" s="1" t="s">
        <v>53</v>
      </c>
      <c r="B17" t="str">
        <f>HYPERLINK("https://www.suredividend.com/sure-analysis-research-database/","Creative Media &amp; Community Trust")</f>
        <v>Creative Media &amp; Community Trust</v>
      </c>
      <c r="C17" t="s">
        <v>454</v>
      </c>
      <c r="D17" t="s">
        <v>336</v>
      </c>
      <c r="E17">
        <v>3.72</v>
      </c>
      <c r="F17">
        <v>8.5889036548254014E-2</v>
      </c>
      <c r="G17" t="s">
        <v>232</v>
      </c>
      <c r="H17">
        <v>0</v>
      </c>
      <c r="I17">
        <v>-7.4232815119162576E-2</v>
      </c>
      <c r="J17">
        <v>0.31950721595950499</v>
      </c>
      <c r="K17">
        <v>84.766677000000001</v>
      </c>
      <c r="L17">
        <v>0</v>
      </c>
      <c r="M17" t="s">
        <v>217</v>
      </c>
      <c r="O17">
        <v>5.14</v>
      </c>
      <c r="P17">
        <v>3.13</v>
      </c>
    </row>
    <row r="18" spans="1:16" x14ac:dyDescent="0.25">
      <c r="A18" s="1" t="s">
        <v>215</v>
      </c>
      <c r="B18" t="str">
        <f>HYPERLINK("https://www.suredividend.com/sure-analysis-research-database/","Xenia Hotels &amp; Resorts Inc")</f>
        <v>Xenia Hotels &amp; Resorts Inc</v>
      </c>
      <c r="C18" t="s">
        <v>462</v>
      </c>
      <c r="D18" t="s">
        <v>314</v>
      </c>
      <c r="E18">
        <v>13.16</v>
      </c>
      <c r="F18">
        <v>3.0039312821906E-2</v>
      </c>
      <c r="G18" t="s">
        <v>227</v>
      </c>
      <c r="H18" t="s">
        <v>217</v>
      </c>
      <c r="I18" t="s">
        <v>217</v>
      </c>
      <c r="J18">
        <v>0.39531735673629098</v>
      </c>
      <c r="K18">
        <v>1384.4459360000001</v>
      </c>
      <c r="L18">
        <v>29.732747813499991</v>
      </c>
      <c r="M18">
        <v>0.93988910303445317</v>
      </c>
      <c r="N18">
        <v>1.24162659031798</v>
      </c>
      <c r="O18">
        <v>14.82</v>
      </c>
      <c r="P18">
        <v>10.73</v>
      </c>
    </row>
    <row r="19" spans="1:16" x14ac:dyDescent="0.25">
      <c r="A19" s="1" t="s">
        <v>165</v>
      </c>
      <c r="B19" t="str">
        <f>HYPERLINK("https://www.suredividend.com/sure-analysis-research-database/","Rexford Industrial Realty Inc")</f>
        <v>Rexford Industrial Realty Inc</v>
      </c>
      <c r="C19" t="s">
        <v>423</v>
      </c>
      <c r="D19" t="s">
        <v>324</v>
      </c>
      <c r="E19">
        <v>55.11</v>
      </c>
      <c r="F19">
        <v>2.7287666564888999E-2</v>
      </c>
      <c r="G19" t="s">
        <v>232</v>
      </c>
      <c r="H19">
        <v>0.20634920634920631</v>
      </c>
      <c r="I19">
        <v>0.15484147737517101</v>
      </c>
      <c r="J19">
        <v>1.5038233043910749</v>
      </c>
      <c r="K19">
        <v>11633.573249999999</v>
      </c>
      <c r="L19">
        <v>56.339099093863197</v>
      </c>
      <c r="M19">
        <v>1.4322126708486429</v>
      </c>
      <c r="N19">
        <v>1.190450912760638</v>
      </c>
      <c r="O19">
        <v>64.84</v>
      </c>
      <c r="P19">
        <v>41.28</v>
      </c>
    </row>
    <row r="20" spans="1:16" x14ac:dyDescent="0.25">
      <c r="A20" s="1" t="s">
        <v>180</v>
      </c>
      <c r="B20" t="str">
        <f>HYPERLINK("https://www.suredividend.com/sure-analysis-SKT/","Tanger Inc.")</f>
        <v>Tanger Inc.</v>
      </c>
      <c r="C20" t="s">
        <v>493</v>
      </c>
      <c r="D20" t="s">
        <v>385</v>
      </c>
      <c r="E20">
        <v>27.18</v>
      </c>
      <c r="F20">
        <v>3.8263428991905817E-2</v>
      </c>
      <c r="G20" t="s">
        <v>275</v>
      </c>
      <c r="H20" t="s">
        <v>217</v>
      </c>
      <c r="I20" t="s">
        <v>217</v>
      </c>
      <c r="J20">
        <v>0.95375339288458105</v>
      </c>
      <c r="K20">
        <v>2863.4852719999999</v>
      </c>
      <c r="L20">
        <v>30.902809937514171</v>
      </c>
      <c r="M20">
        <v>1.0948839316778569</v>
      </c>
      <c r="N20">
        <v>1.185518800951876</v>
      </c>
      <c r="O20">
        <v>28.77</v>
      </c>
      <c r="P20">
        <v>16.61</v>
      </c>
    </row>
    <row r="21" spans="1:16" x14ac:dyDescent="0.25">
      <c r="A21" s="1" t="s">
        <v>61</v>
      </c>
      <c r="B21" t="str">
        <f>HYPERLINK("https://www.suredividend.com/sure-analysis-CTO/","CTO Realty Growth Inc")</f>
        <v>CTO Realty Growth Inc</v>
      </c>
      <c r="C21" t="s">
        <v>439</v>
      </c>
      <c r="D21" t="s">
        <v>321</v>
      </c>
      <c r="E21">
        <v>17.03</v>
      </c>
      <c r="F21">
        <v>8.9254257193188483E-2</v>
      </c>
      <c r="G21" t="s">
        <v>230</v>
      </c>
      <c r="H21">
        <v>0</v>
      </c>
      <c r="I21">
        <v>0.3060407249698005</v>
      </c>
      <c r="J21">
        <v>1.470079155597011</v>
      </c>
      <c r="K21">
        <v>386.35014100000001</v>
      </c>
      <c r="L21" t="s">
        <v>217</v>
      </c>
      <c r="M21" t="s">
        <v>217</v>
      </c>
      <c r="N21">
        <v>0.84566067850834903</v>
      </c>
      <c r="O21">
        <v>18.38</v>
      </c>
      <c r="P21">
        <v>14.68</v>
      </c>
    </row>
    <row r="22" spans="1:16" x14ac:dyDescent="0.25">
      <c r="A22" s="1" t="s">
        <v>168</v>
      </c>
      <c r="B22" t="str">
        <f>HYPERLINK("https://www.suredividend.com/sure-analysis-research-database/","Retail Properties of America Inc")</f>
        <v>Retail Properties of America Inc</v>
      </c>
      <c r="C22" t="s">
        <v>494</v>
      </c>
      <c r="D22" t="s">
        <v>321</v>
      </c>
      <c r="E22">
        <v>13.15</v>
      </c>
      <c r="F22">
        <v>2.1110549336365001E-2</v>
      </c>
      <c r="G22" t="s">
        <v>284</v>
      </c>
      <c r="H22" t="s">
        <v>217</v>
      </c>
      <c r="I22" t="s">
        <v>217</v>
      </c>
      <c r="J22">
        <v>0.27760372377320902</v>
      </c>
      <c r="K22">
        <v>2824.591977</v>
      </c>
      <c r="L22">
        <v>144.73211607655259</v>
      </c>
      <c r="M22">
        <v>3.040566525445882</v>
      </c>
      <c r="N22">
        <v>1.391233007611826</v>
      </c>
      <c r="O22">
        <v>14.07</v>
      </c>
      <c r="P22">
        <v>5.01</v>
      </c>
    </row>
    <row r="23" spans="1:16" x14ac:dyDescent="0.25">
      <c r="A23" s="1" t="s">
        <v>74</v>
      </c>
      <c r="B23" t="str">
        <f>HYPERLINK("https://www.suredividend.com/sure-analysis-DOC/","Physicians Realty Trust")</f>
        <v>Physicians Realty Trust</v>
      </c>
      <c r="C23" t="s">
        <v>495</v>
      </c>
      <c r="D23" t="s">
        <v>347</v>
      </c>
      <c r="E23">
        <v>13.76</v>
      </c>
      <c r="F23">
        <v>6.6860465116279078E-2</v>
      </c>
      <c r="G23" t="s">
        <v>234</v>
      </c>
      <c r="H23">
        <v>0</v>
      </c>
      <c r="I23">
        <v>0</v>
      </c>
      <c r="J23">
        <v>0.89590142223066604</v>
      </c>
      <c r="K23">
        <v>3283.064476</v>
      </c>
      <c r="L23">
        <v>70.594428149486092</v>
      </c>
      <c r="M23">
        <v>4.7603688747644313</v>
      </c>
      <c r="N23">
        <v>1.000060623693422</v>
      </c>
      <c r="O23">
        <v>15.26</v>
      </c>
      <c r="P23">
        <v>10.34</v>
      </c>
    </row>
    <row r="24" spans="1:16" x14ac:dyDescent="0.25">
      <c r="A24" s="1" t="s">
        <v>21</v>
      </c>
      <c r="B24" t="str">
        <f>HYPERLINK("https://www.suredividend.com/sure-analysis-research-database/","Armada Hoffler Properties Inc")</f>
        <v>Armada Hoffler Properties Inc</v>
      </c>
      <c r="C24" t="s">
        <v>451</v>
      </c>
      <c r="D24" t="s">
        <v>328</v>
      </c>
      <c r="E24">
        <v>12.38</v>
      </c>
      <c r="F24">
        <v>6.1084957876285997E-2</v>
      </c>
      <c r="G24" t="s">
        <v>224</v>
      </c>
      <c r="H24" t="s">
        <v>217</v>
      </c>
      <c r="I24" t="s">
        <v>217</v>
      </c>
      <c r="J24">
        <v>0.75623177850843004</v>
      </c>
      <c r="K24">
        <v>834.42596500000002</v>
      </c>
      <c r="L24">
        <v>35.236094955449524</v>
      </c>
      <c r="M24">
        <v>2.1662325365466342</v>
      </c>
      <c r="N24">
        <v>1.175395745433186</v>
      </c>
      <c r="O24">
        <v>12.91</v>
      </c>
      <c r="P24">
        <v>9.66</v>
      </c>
    </row>
    <row r="25" spans="1:16" x14ac:dyDescent="0.25">
      <c r="A25" s="1" t="s">
        <v>107</v>
      </c>
      <c r="B25" t="str">
        <f>HYPERLINK("https://www.suredividend.com/sure-analysis-research-database/","Host Hotels &amp; Resorts Inc")</f>
        <v>Host Hotels &amp; Resorts Inc</v>
      </c>
      <c r="C25" t="s">
        <v>415</v>
      </c>
      <c r="D25" t="s">
        <v>314</v>
      </c>
      <c r="E25">
        <v>19.75</v>
      </c>
      <c r="F25">
        <v>3.2109890782256012E-2</v>
      </c>
      <c r="G25" t="s">
        <v>232</v>
      </c>
      <c r="H25" t="s">
        <v>217</v>
      </c>
      <c r="I25" t="s">
        <v>217</v>
      </c>
      <c r="J25">
        <v>0.63417034294957209</v>
      </c>
      <c r="K25">
        <v>13931.65</v>
      </c>
      <c r="L25">
        <v>18.452516556291389</v>
      </c>
      <c r="M25">
        <v>0.59827390844299255</v>
      </c>
      <c r="N25">
        <v>1.1940199366661151</v>
      </c>
      <c r="O25">
        <v>20.39</v>
      </c>
      <c r="P25">
        <v>13.67</v>
      </c>
    </row>
    <row r="26" spans="1:16" x14ac:dyDescent="0.25">
      <c r="A26" s="1" t="s">
        <v>38</v>
      </c>
      <c r="B26" t="str">
        <f>HYPERLINK("https://www.suredividend.com/sure-analysis-research-database/","Braemar Hotels &amp; Resorts Inc")</f>
        <v>Braemar Hotels &amp; Resorts Inc</v>
      </c>
      <c r="C26" t="s">
        <v>411</v>
      </c>
      <c r="D26" t="s">
        <v>314</v>
      </c>
      <c r="E26">
        <v>2.2999999999999998</v>
      </c>
      <c r="F26">
        <v>8.4669225839391002E-2</v>
      </c>
      <c r="G26" t="s">
        <v>236</v>
      </c>
      <c r="H26" t="s">
        <v>217</v>
      </c>
      <c r="I26" t="s">
        <v>217</v>
      </c>
      <c r="J26">
        <v>0.19473921943060099</v>
      </c>
      <c r="K26">
        <v>151.785954</v>
      </c>
      <c r="L26" t="s">
        <v>217</v>
      </c>
      <c r="M26" t="s">
        <v>217</v>
      </c>
      <c r="N26">
        <v>1.6261061736766531</v>
      </c>
      <c r="O26">
        <v>5.25</v>
      </c>
      <c r="P26">
        <v>1.87</v>
      </c>
    </row>
    <row r="27" spans="1:16" x14ac:dyDescent="0.25">
      <c r="A27" s="1" t="s">
        <v>15</v>
      </c>
      <c r="B27" t="str">
        <f>HYPERLINK("https://www.suredividend.com/sure-analysis-AAT/","American Assets Trust Inc")</f>
        <v>American Assets Trust Inc</v>
      </c>
      <c r="C27" t="s">
        <v>496</v>
      </c>
      <c r="D27" t="s">
        <v>326</v>
      </c>
      <c r="E27">
        <v>23.43</v>
      </c>
      <c r="F27">
        <v>5.6338028169014093E-2</v>
      </c>
      <c r="G27" t="s">
        <v>218</v>
      </c>
      <c r="H27">
        <v>3.125E-2</v>
      </c>
      <c r="I27">
        <v>3.3406482938779243E-2</v>
      </c>
      <c r="J27">
        <v>1.2890700472064069</v>
      </c>
      <c r="K27">
        <v>1426.788266</v>
      </c>
      <c r="L27">
        <v>28.8088734398094</v>
      </c>
      <c r="M27">
        <v>1.986240442536837</v>
      </c>
      <c r="N27">
        <v>1.3314569516736121</v>
      </c>
      <c r="O27">
        <v>27.93</v>
      </c>
      <c r="P27">
        <v>15.28</v>
      </c>
    </row>
    <row r="28" spans="1:16" x14ac:dyDescent="0.25">
      <c r="A28" s="1" t="s">
        <v>66</v>
      </c>
      <c r="B28" t="str">
        <f>HYPERLINK("https://www.suredividend.com/sure-analysis-research-database/","Columbia Property Trust Inc")</f>
        <v>Columbia Property Trust Inc</v>
      </c>
      <c r="C28" t="s">
        <v>434</v>
      </c>
      <c r="D28" t="s">
        <v>317</v>
      </c>
      <c r="E28">
        <v>19.28</v>
      </c>
      <c r="F28">
        <v>3.2276797496104001E-2</v>
      </c>
      <c r="G28" t="s">
        <v>247</v>
      </c>
      <c r="H28" t="s">
        <v>217</v>
      </c>
      <c r="I28" t="s">
        <v>217</v>
      </c>
      <c r="J28">
        <v>0.62229665572488801</v>
      </c>
      <c r="K28">
        <v>2215.3488120000002</v>
      </c>
      <c r="L28">
        <v>26.55815874267218</v>
      </c>
      <c r="M28">
        <v>0.88785369628319011</v>
      </c>
      <c r="N28">
        <v>0.42486104575927902</v>
      </c>
      <c r="O28">
        <v>19.29</v>
      </c>
      <c r="P28">
        <v>12.71</v>
      </c>
    </row>
    <row r="29" spans="1:16" x14ac:dyDescent="0.25">
      <c r="A29" s="1" t="s">
        <v>135</v>
      </c>
      <c r="B29" t="str">
        <f>HYPERLINK("https://www.suredividend.com/sure-analysis-MPW/","Medical Properties Trust Inc")</f>
        <v>Medical Properties Trust Inc</v>
      </c>
      <c r="C29" t="s">
        <v>459</v>
      </c>
      <c r="D29" t="s">
        <v>372</v>
      </c>
      <c r="E29">
        <v>3.43</v>
      </c>
      <c r="F29">
        <v>0.1749271137026239</v>
      </c>
      <c r="G29" t="s">
        <v>252</v>
      </c>
      <c r="H29">
        <v>-0.48275862068965508</v>
      </c>
      <c r="I29">
        <v>-9.7119548552565771E-2</v>
      </c>
      <c r="J29">
        <v>0.83718109645873307</v>
      </c>
      <c r="K29">
        <v>2054.5700000000002</v>
      </c>
      <c r="L29" t="s">
        <v>217</v>
      </c>
      <c r="M29" t="s">
        <v>217</v>
      </c>
      <c r="N29">
        <v>1.7863345674259921</v>
      </c>
      <c r="O29">
        <v>12.43</v>
      </c>
      <c r="P29">
        <v>3.31</v>
      </c>
    </row>
    <row r="30" spans="1:16" x14ac:dyDescent="0.25">
      <c r="A30" s="1" t="s">
        <v>181</v>
      </c>
      <c r="B30" t="str">
        <f>HYPERLINK("https://www.suredividend.com/sure-analysis-SLG/","SL Green Realty Corp.")</f>
        <v>SL Green Realty Corp.</v>
      </c>
      <c r="C30" t="s">
        <v>471</v>
      </c>
      <c r="D30" t="s">
        <v>317</v>
      </c>
      <c r="E30">
        <v>45.39</v>
      </c>
      <c r="F30">
        <v>7.160167437761622E-2</v>
      </c>
      <c r="G30" t="s">
        <v>232</v>
      </c>
      <c r="H30">
        <v>-7.6809453471196609E-2</v>
      </c>
      <c r="I30">
        <v>-4.2603578852664303E-2</v>
      </c>
      <c r="J30">
        <v>3.0878316794949092</v>
      </c>
      <c r="K30">
        <v>2923.8739679999999</v>
      </c>
      <c r="L30" t="s">
        <v>217</v>
      </c>
      <c r="M30" t="s">
        <v>217</v>
      </c>
      <c r="N30">
        <v>2.4580251017381469</v>
      </c>
      <c r="O30">
        <v>49.84</v>
      </c>
      <c r="P30">
        <v>17.420000000000002</v>
      </c>
    </row>
    <row r="31" spans="1:16" x14ac:dyDescent="0.25">
      <c r="A31" s="1" t="s">
        <v>36</v>
      </c>
      <c r="B31" t="str">
        <f>HYPERLINK("https://www.suredividend.com/sure-analysis-BDN/","Brandywine Realty Trust")</f>
        <v>Brandywine Realty Trust</v>
      </c>
      <c r="C31" t="s">
        <v>430</v>
      </c>
      <c r="D31" t="s">
        <v>317</v>
      </c>
      <c r="E31">
        <v>5.54</v>
      </c>
      <c r="F31">
        <v>0.1083032490974729</v>
      </c>
      <c r="G31" t="s">
        <v>234</v>
      </c>
      <c r="H31">
        <v>-0.2105263157894737</v>
      </c>
      <c r="I31">
        <v>-4.6177568739809161E-2</v>
      </c>
      <c r="J31">
        <v>0.64602799364657104</v>
      </c>
      <c r="K31">
        <v>953.42104200000006</v>
      </c>
      <c r="L31" t="s">
        <v>217</v>
      </c>
      <c r="M31" t="s">
        <v>217</v>
      </c>
      <c r="N31">
        <v>1.9007692788686079</v>
      </c>
      <c r="O31">
        <v>6.28</v>
      </c>
      <c r="P31">
        <v>3.09</v>
      </c>
    </row>
    <row r="32" spans="1:16" x14ac:dyDescent="0.25">
      <c r="A32" s="1" t="s">
        <v>112</v>
      </c>
      <c r="B32" t="str">
        <f>HYPERLINK("https://www.suredividend.com/sure-analysis-research-database/","Summit Hotel Properties Inc")</f>
        <v>Summit Hotel Properties Inc</v>
      </c>
      <c r="C32" t="s">
        <v>497</v>
      </c>
      <c r="D32" t="s">
        <v>314</v>
      </c>
      <c r="E32">
        <v>6.55</v>
      </c>
      <c r="F32">
        <v>3.3145156485145003E-2</v>
      </c>
      <c r="G32" t="s">
        <v>219</v>
      </c>
      <c r="H32" t="s">
        <v>217</v>
      </c>
      <c r="I32" t="s">
        <v>217</v>
      </c>
      <c r="J32">
        <v>0.217100774977699</v>
      </c>
      <c r="K32">
        <v>704.64050499999996</v>
      </c>
      <c r="L32" t="s">
        <v>217</v>
      </c>
      <c r="M32" t="s">
        <v>217</v>
      </c>
      <c r="N32">
        <v>1.5375032026117821</v>
      </c>
      <c r="O32">
        <v>8.51</v>
      </c>
      <c r="P32">
        <v>5.26</v>
      </c>
    </row>
    <row r="33" spans="1:16" x14ac:dyDescent="0.25">
      <c r="A33" s="1" t="s">
        <v>23</v>
      </c>
      <c r="B33" t="str">
        <f>HYPERLINK("https://www.suredividend.com/sure-analysis-research-database/","Apartment Income REIT Corp")</f>
        <v>Apartment Income REIT Corp</v>
      </c>
      <c r="C33" t="s">
        <v>498</v>
      </c>
      <c r="D33" t="s">
        <v>318</v>
      </c>
      <c r="E33">
        <v>35.85</v>
      </c>
      <c r="F33">
        <v>4.9160159303400001E-2</v>
      </c>
      <c r="G33" t="s">
        <v>219</v>
      </c>
      <c r="H33" t="s">
        <v>217</v>
      </c>
      <c r="I33" t="s">
        <v>217</v>
      </c>
      <c r="J33">
        <v>1.7623917110268921</v>
      </c>
      <c r="K33">
        <v>5269.6886889999996</v>
      </c>
      <c r="L33">
        <v>5.3773485853778498</v>
      </c>
      <c r="M33">
        <v>0.27281605433852818</v>
      </c>
      <c r="N33">
        <v>1.0859806912471239</v>
      </c>
      <c r="O33">
        <v>38.22</v>
      </c>
      <c r="P33">
        <v>27.8</v>
      </c>
    </row>
    <row r="34" spans="1:16" x14ac:dyDescent="0.25">
      <c r="A34" s="1" t="s">
        <v>212</v>
      </c>
      <c r="B34" t="str">
        <f>HYPERLINK("https://www.suredividend.com/sure-analysis-research-database/","Washington Prime Group Inc")</f>
        <v>Washington Prime Group Inc</v>
      </c>
      <c r="C34" t="s">
        <v>499</v>
      </c>
      <c r="D34" t="s">
        <v>321</v>
      </c>
      <c r="E34">
        <v>0.83230000000000004</v>
      </c>
      <c r="F34">
        <v>0</v>
      </c>
      <c r="G34" t="s">
        <v>301</v>
      </c>
      <c r="H34" t="s">
        <v>217</v>
      </c>
      <c r="I34" t="s">
        <v>217</v>
      </c>
      <c r="J34">
        <v>0</v>
      </c>
      <c r="K34">
        <v>15.701487999999999</v>
      </c>
      <c r="L34" t="s">
        <v>217</v>
      </c>
      <c r="M34">
        <v>0</v>
      </c>
      <c r="N34">
        <v>2.1133304965125341</v>
      </c>
      <c r="O34">
        <v>16.55</v>
      </c>
      <c r="P34">
        <v>0.82500000000000007</v>
      </c>
    </row>
    <row r="35" spans="1:16" x14ac:dyDescent="0.25">
      <c r="A35" s="1" t="s">
        <v>146</v>
      </c>
      <c r="B35" t="str">
        <f>HYPERLINK("https://www.suredividend.com/sure-analysis-OLP/","One Liberty Properties, Inc.")</f>
        <v>One Liberty Properties, Inc.</v>
      </c>
      <c r="C35" t="s">
        <v>477</v>
      </c>
      <c r="D35" t="s">
        <v>378</v>
      </c>
      <c r="E35">
        <v>21.6</v>
      </c>
      <c r="F35">
        <v>8.3333333333333329E-2</v>
      </c>
      <c r="G35" t="s">
        <v>238</v>
      </c>
      <c r="H35">
        <v>0</v>
      </c>
      <c r="I35">
        <v>0</v>
      </c>
      <c r="J35">
        <v>1.7426987252254129</v>
      </c>
      <c r="K35">
        <v>455.01892600000002</v>
      </c>
      <c r="L35">
        <v>20.359699565976111</v>
      </c>
      <c r="M35">
        <v>1.598806169931571</v>
      </c>
      <c r="N35">
        <v>0.93858466267724705</v>
      </c>
      <c r="O35">
        <v>22.93</v>
      </c>
      <c r="P35">
        <v>17.2</v>
      </c>
    </row>
    <row r="36" spans="1:16" x14ac:dyDescent="0.25">
      <c r="A36" s="1" t="s">
        <v>97</v>
      </c>
      <c r="B36" t="str">
        <f>HYPERLINK("https://www.suredividend.com/sure-analysis-GLPI/","Gaming and Leisure Properties Inc")</f>
        <v>Gaming and Leisure Properties Inc</v>
      </c>
      <c r="C36" t="s">
        <v>414</v>
      </c>
      <c r="D36" t="s">
        <v>314</v>
      </c>
      <c r="E36">
        <v>46.93</v>
      </c>
      <c r="F36">
        <v>6.2220328148305977E-2</v>
      </c>
      <c r="G36" t="s">
        <v>259</v>
      </c>
      <c r="H36">
        <v>1.92</v>
      </c>
      <c r="I36">
        <v>8.4281584386185493E-3</v>
      </c>
      <c r="J36">
        <v>2.772553096788485</v>
      </c>
      <c r="K36">
        <v>12531.049617000001</v>
      </c>
      <c r="L36">
        <v>17.486250953151099</v>
      </c>
      <c r="M36">
        <v>1.0155872149408369</v>
      </c>
      <c r="N36">
        <v>0.77651159520796309</v>
      </c>
      <c r="O36">
        <v>50</v>
      </c>
      <c r="P36">
        <v>42.2</v>
      </c>
    </row>
    <row r="37" spans="1:16" x14ac:dyDescent="0.25">
      <c r="A37" s="1" t="s">
        <v>60</v>
      </c>
      <c r="B37" t="str">
        <f>HYPERLINK("https://www.suredividend.com/sure-analysis-research-database/","Centerspace")</f>
        <v>Centerspace</v>
      </c>
      <c r="C37" t="s">
        <v>500</v>
      </c>
      <c r="D37" t="s">
        <v>318</v>
      </c>
      <c r="E37">
        <v>55.98</v>
      </c>
      <c r="F37">
        <v>5.1210453171546003E-2</v>
      </c>
      <c r="G37" t="s">
        <v>227</v>
      </c>
      <c r="H37">
        <v>0</v>
      </c>
      <c r="I37">
        <v>8.4281584386185493E-3</v>
      </c>
      <c r="J37">
        <v>2.866761168543154</v>
      </c>
      <c r="K37">
        <v>842.64169300000003</v>
      </c>
      <c r="L37">
        <v>20.528203396511401</v>
      </c>
      <c r="M37">
        <v>1.160632052041763</v>
      </c>
      <c r="N37">
        <v>1.1131898899818999</v>
      </c>
      <c r="O37">
        <v>68.41</v>
      </c>
      <c r="P37">
        <v>46.16</v>
      </c>
    </row>
    <row r="38" spans="1:16" x14ac:dyDescent="0.25">
      <c r="A38" s="1" t="s">
        <v>118</v>
      </c>
      <c r="B38" t="str">
        <f>HYPERLINK("https://www.suredividend.com/sure-analysis-research-database/","InvenTrust Properties Corp")</f>
        <v>InvenTrust Properties Corp</v>
      </c>
      <c r="C38" t="s">
        <v>501</v>
      </c>
      <c r="D38" t="s">
        <v>321</v>
      </c>
      <c r="E38">
        <v>25.41</v>
      </c>
      <c r="F38">
        <v>3.3481440370974003E-2</v>
      </c>
      <c r="G38" t="s">
        <v>268</v>
      </c>
      <c r="H38" t="s">
        <v>217</v>
      </c>
      <c r="I38" t="s">
        <v>217</v>
      </c>
      <c r="J38">
        <v>0.85076339982644911</v>
      </c>
      <c r="K38">
        <v>1715.9712219999999</v>
      </c>
      <c r="L38">
        <v>0</v>
      </c>
      <c r="M38" t="s">
        <v>217</v>
      </c>
      <c r="N38">
        <v>0.97022248504043807</v>
      </c>
      <c r="O38">
        <v>27.02</v>
      </c>
      <c r="P38">
        <v>20.18</v>
      </c>
    </row>
    <row r="39" spans="1:16" x14ac:dyDescent="0.25">
      <c r="A39" s="1" t="s">
        <v>152</v>
      </c>
      <c r="B39" t="str">
        <f>HYPERLINK("https://www.suredividend.com/sure-analysis-PECO/","Phillips Edison &amp; Company Inc")</f>
        <v>Phillips Edison &amp; Company Inc</v>
      </c>
      <c r="C39" t="s">
        <v>502</v>
      </c>
      <c r="D39" t="s">
        <v>321</v>
      </c>
      <c r="E39">
        <v>35.61</v>
      </c>
      <c r="F39">
        <v>3.285593934288121E-2</v>
      </c>
      <c r="G39" t="s">
        <v>279</v>
      </c>
      <c r="H39">
        <v>0</v>
      </c>
      <c r="I39">
        <v>1.6137364741595661E-2</v>
      </c>
      <c r="J39">
        <v>1.114392220336045</v>
      </c>
      <c r="K39">
        <v>4258.9560000000001</v>
      </c>
      <c r="L39">
        <v>74.727703402172196</v>
      </c>
      <c r="M39">
        <v>2.326497328467735</v>
      </c>
      <c r="N39">
        <v>0.91499787134748012</v>
      </c>
      <c r="O39">
        <v>37.82</v>
      </c>
      <c r="P39">
        <v>26.87</v>
      </c>
    </row>
    <row r="40" spans="1:16" x14ac:dyDescent="0.25">
      <c r="A40" s="1" t="s">
        <v>113</v>
      </c>
      <c r="B40" t="str">
        <f>HYPERLINK("https://www.suredividend.com/sure-analysis-INVH/","Invitation Homes Inc")</f>
        <v>Invitation Homes Inc</v>
      </c>
      <c r="C40" t="s">
        <v>448</v>
      </c>
      <c r="D40" t="s">
        <v>360</v>
      </c>
      <c r="E40">
        <v>33.799999999999997</v>
      </c>
      <c r="F40">
        <v>3.3136094674556221E-2</v>
      </c>
      <c r="G40" t="s">
        <v>251</v>
      </c>
      <c r="H40">
        <v>7.6923076923077094E-2</v>
      </c>
      <c r="I40">
        <v>0.16585069464845931</v>
      </c>
      <c r="J40">
        <v>1.2994548938376269</v>
      </c>
      <c r="K40">
        <v>20684.188478</v>
      </c>
      <c r="L40">
        <v>42.227107412745589</v>
      </c>
      <c r="M40">
        <v>1.625944561858893</v>
      </c>
      <c r="N40">
        <v>1.103356840187611</v>
      </c>
      <c r="O40">
        <v>35.67</v>
      </c>
      <c r="P40">
        <v>27.67</v>
      </c>
    </row>
    <row r="41" spans="1:16" x14ac:dyDescent="0.25">
      <c r="A41" s="1" t="s">
        <v>44</v>
      </c>
      <c r="B41" t="str">
        <f>HYPERLINK("https://www.suredividend.com/sure-analysis-BXP/","Boston Properties, Inc.")</f>
        <v>Boston Properties, Inc.</v>
      </c>
      <c r="C41" t="s">
        <v>431</v>
      </c>
      <c r="D41" t="s">
        <v>317</v>
      </c>
      <c r="E41">
        <v>69.959999999999994</v>
      </c>
      <c r="F41">
        <v>5.6032018296169238E-2</v>
      </c>
      <c r="G41" t="s">
        <v>233</v>
      </c>
      <c r="H41">
        <v>0</v>
      </c>
      <c r="I41">
        <v>6.2374900390302912E-3</v>
      </c>
      <c r="J41">
        <v>3.8312543550642388</v>
      </c>
      <c r="K41">
        <v>10979.534992999999</v>
      </c>
      <c r="L41">
        <v>59.524192853541507</v>
      </c>
      <c r="M41">
        <v>3.2745763718497769</v>
      </c>
      <c r="N41">
        <v>1.6531900169183631</v>
      </c>
      <c r="O41">
        <v>74.31</v>
      </c>
      <c r="P41">
        <v>43.21</v>
      </c>
    </row>
    <row r="42" spans="1:16" x14ac:dyDescent="0.25">
      <c r="A42" s="1" t="s">
        <v>94</v>
      </c>
      <c r="B42" t="str">
        <f>HYPERLINK("https://www.suredividend.com/sure-analysis-FRT/","Federal Realty Investment Trust.")</f>
        <v>Federal Realty Investment Trust.</v>
      </c>
      <c r="C42" t="s">
        <v>440</v>
      </c>
      <c r="D42" t="s">
        <v>321</v>
      </c>
      <c r="E42">
        <v>102.9</v>
      </c>
      <c r="F42">
        <v>4.23712342079689E-2</v>
      </c>
      <c r="G42" t="s">
        <v>232</v>
      </c>
      <c r="H42">
        <v>9.2592592592593004E-3</v>
      </c>
      <c r="I42">
        <v>1.3363517982360131E-2</v>
      </c>
      <c r="J42">
        <v>4.2703788077896849</v>
      </c>
      <c r="K42">
        <v>8388.7434539999995</v>
      </c>
      <c r="L42">
        <v>0</v>
      </c>
      <c r="M42" t="s">
        <v>217</v>
      </c>
      <c r="N42">
        <v>0.99145459853797002</v>
      </c>
      <c r="O42">
        <v>110.15</v>
      </c>
      <c r="P42">
        <v>82.49</v>
      </c>
    </row>
    <row r="43" spans="1:16" x14ac:dyDescent="0.25">
      <c r="A43" s="1" t="s">
        <v>98</v>
      </c>
      <c r="B43" t="str">
        <f>HYPERLINK("https://www.suredividend.com/sure-analysis-GMRE/","Global Medical REIT Inc")</f>
        <v>Global Medical REIT Inc</v>
      </c>
      <c r="C43" t="s">
        <v>406</v>
      </c>
      <c r="D43" t="s">
        <v>316</v>
      </c>
      <c r="E43">
        <v>10.7</v>
      </c>
      <c r="F43">
        <v>7.8504672897196259E-2</v>
      </c>
      <c r="G43" t="s">
        <v>260</v>
      </c>
      <c r="H43">
        <v>0</v>
      </c>
      <c r="I43">
        <v>9.805797673485328E-3</v>
      </c>
      <c r="J43">
        <v>0.81492650379654707</v>
      </c>
      <c r="K43">
        <v>701.54489000000001</v>
      </c>
      <c r="L43">
        <v>0</v>
      </c>
      <c r="M43" t="s">
        <v>217</v>
      </c>
      <c r="N43">
        <v>1.21404234154827</v>
      </c>
      <c r="O43">
        <v>11.46</v>
      </c>
      <c r="P43">
        <v>7.55</v>
      </c>
    </row>
    <row r="44" spans="1:16" x14ac:dyDescent="0.25">
      <c r="A44" s="1" t="s">
        <v>203</v>
      </c>
      <c r="B44" t="str">
        <f>HYPERLINK("https://www.suredividend.com/sure-analysis-UMH/","UMH Properties Inc")</f>
        <v>UMH Properties Inc</v>
      </c>
      <c r="C44" t="s">
        <v>447</v>
      </c>
      <c r="D44" t="s">
        <v>399</v>
      </c>
      <c r="E44">
        <v>15.8</v>
      </c>
      <c r="F44">
        <v>5.1898734177215182E-2</v>
      </c>
      <c r="G44" t="s">
        <v>296</v>
      </c>
      <c r="H44">
        <v>2.4999999999999911E-2</v>
      </c>
      <c r="I44">
        <v>2.635185407071083E-2</v>
      </c>
      <c r="J44">
        <v>0.80330870133070409</v>
      </c>
      <c r="K44">
        <v>1049.0906440000001</v>
      </c>
      <c r="L44" t="s">
        <v>217</v>
      </c>
      <c r="M44" t="s">
        <v>217</v>
      </c>
      <c r="N44">
        <v>1.089121612565243</v>
      </c>
      <c r="O44">
        <v>17.920000000000002</v>
      </c>
      <c r="P44">
        <v>13.07</v>
      </c>
    </row>
    <row r="45" spans="1:16" x14ac:dyDescent="0.25">
      <c r="A45" s="1" t="s">
        <v>214</v>
      </c>
      <c r="B45" t="str">
        <f>HYPERLINK("https://www.suredividend.com/sure-analysis-WY/","Weyerhaeuser Co.")</f>
        <v>Weyerhaeuser Co.</v>
      </c>
      <c r="C45" t="s">
        <v>503</v>
      </c>
      <c r="D45" t="s">
        <v>380</v>
      </c>
      <c r="E45">
        <v>33.630000000000003</v>
      </c>
      <c r="F45">
        <v>2.2598870056497179E-2</v>
      </c>
      <c r="G45" t="s">
        <v>256</v>
      </c>
      <c r="H45">
        <v>-0.78888888888888886</v>
      </c>
      <c r="I45">
        <v>-0.10986692867494301</v>
      </c>
      <c r="J45">
        <v>0.75317039189823609</v>
      </c>
      <c r="K45">
        <v>24549.93363</v>
      </c>
      <c r="L45">
        <v>38.906392440570528</v>
      </c>
      <c r="M45">
        <v>0.87557590316000466</v>
      </c>
      <c r="N45">
        <v>1.0787984568325799</v>
      </c>
      <c r="O45">
        <v>35.14</v>
      </c>
      <c r="P45">
        <v>27.15</v>
      </c>
    </row>
    <row r="46" spans="1:16" x14ac:dyDescent="0.25">
      <c r="A46" s="1" t="s">
        <v>55</v>
      </c>
      <c r="B46" t="str">
        <f>HYPERLINK("https://www.suredividend.com/sure-analysis-COLD/","Americold Realty Trust Inc")</f>
        <v>Americold Realty Trust Inc</v>
      </c>
      <c r="C46" t="s">
        <v>427</v>
      </c>
      <c r="D46" t="s">
        <v>337</v>
      </c>
      <c r="E46">
        <v>29.69</v>
      </c>
      <c r="F46">
        <v>2.9639609296059279E-2</v>
      </c>
      <c r="G46" t="s">
        <v>227</v>
      </c>
      <c r="H46">
        <v>0</v>
      </c>
      <c r="I46">
        <v>1.9244876491456561E-2</v>
      </c>
      <c r="J46">
        <v>0.8705594557522911</v>
      </c>
      <c r="K46">
        <v>8417.7060390000006</v>
      </c>
      <c r="L46" t="s">
        <v>217</v>
      </c>
      <c r="M46" t="s">
        <v>217</v>
      </c>
      <c r="N46">
        <v>1.0526182047791719</v>
      </c>
      <c r="O46">
        <v>33.409999999999997</v>
      </c>
      <c r="P46">
        <v>24.13</v>
      </c>
    </row>
    <row r="47" spans="1:16" x14ac:dyDescent="0.25">
      <c r="A47" s="1" t="s">
        <v>65</v>
      </c>
      <c r="B47" t="str">
        <f>HYPERLINK("https://www.suredividend.com/sure-analysis-CUZ/","Cousins Properties Inc.")</f>
        <v>Cousins Properties Inc.</v>
      </c>
      <c r="C47" t="s">
        <v>433</v>
      </c>
      <c r="D47" t="s">
        <v>317</v>
      </c>
      <c r="E47">
        <v>24.02</v>
      </c>
      <c r="F47">
        <v>5.3288925895087429E-2</v>
      </c>
      <c r="G47" t="s">
        <v>232</v>
      </c>
      <c r="H47">
        <v>0</v>
      </c>
      <c r="I47">
        <v>0.34574382077118743</v>
      </c>
      <c r="J47">
        <v>1.2532078420625321</v>
      </c>
      <c r="K47">
        <v>3645.6060510000002</v>
      </c>
      <c r="L47">
        <v>41.288462121500402</v>
      </c>
      <c r="M47">
        <v>2.156984237629143</v>
      </c>
      <c r="N47">
        <v>1.569641162544305</v>
      </c>
      <c r="O47">
        <v>27.04</v>
      </c>
      <c r="P47">
        <v>17.04</v>
      </c>
    </row>
    <row r="48" spans="1:16" x14ac:dyDescent="0.25">
      <c r="A48" s="1" t="s">
        <v>92</v>
      </c>
      <c r="B48" t="str">
        <f>HYPERLINK("https://www.suredividend.com/sure-analysis-FR/","First Industrial Realty Trust, Inc.")</f>
        <v>First Industrial Realty Trust, Inc.</v>
      </c>
      <c r="C48" t="s">
        <v>419</v>
      </c>
      <c r="D48" t="s">
        <v>324</v>
      </c>
      <c r="E48">
        <v>53.26</v>
      </c>
      <c r="F48">
        <v>2.403304543747653E-2</v>
      </c>
      <c r="G48" t="s">
        <v>232</v>
      </c>
      <c r="H48">
        <v>8.4745762711864403E-2</v>
      </c>
      <c r="I48">
        <v>6.8278353688437932E-2</v>
      </c>
      <c r="J48">
        <v>1.2680346295841911</v>
      </c>
      <c r="K48">
        <v>7044.9650620000002</v>
      </c>
      <c r="L48">
        <v>26.218603808619989</v>
      </c>
      <c r="M48">
        <v>0.62773991563573817</v>
      </c>
      <c r="N48">
        <v>1.0143319830207089</v>
      </c>
      <c r="O48">
        <v>54.53</v>
      </c>
      <c r="P48">
        <v>40.200000000000003</v>
      </c>
    </row>
    <row r="49" spans="1:16" x14ac:dyDescent="0.25">
      <c r="A49" s="1" t="s">
        <v>26</v>
      </c>
      <c r="B49" t="str">
        <f>HYPERLINK("https://www.suredividend.com/sure-analysis-AKR/","Acadia Realty Trust")</f>
        <v>Acadia Realty Trust</v>
      </c>
      <c r="C49" t="s">
        <v>505</v>
      </c>
      <c r="D49" t="s">
        <v>321</v>
      </c>
      <c r="E49">
        <v>17.170000000000002</v>
      </c>
      <c r="F49">
        <v>4.1933605125218397E-2</v>
      </c>
      <c r="G49" t="s">
        <v>227</v>
      </c>
      <c r="H49" t="s">
        <v>217</v>
      </c>
      <c r="I49" t="s">
        <v>217</v>
      </c>
      <c r="J49">
        <v>0.70771903197932007</v>
      </c>
      <c r="K49">
        <v>1637.005932</v>
      </c>
      <c r="L49">
        <v>68.052626544169613</v>
      </c>
      <c r="M49">
        <v>2.800629331140958</v>
      </c>
      <c r="N49">
        <v>1.3213044971568559</v>
      </c>
      <c r="O49">
        <v>17.53</v>
      </c>
      <c r="P49">
        <v>11.94</v>
      </c>
    </row>
    <row r="50" spans="1:16" x14ac:dyDescent="0.25">
      <c r="A50" s="1" t="s">
        <v>62</v>
      </c>
      <c r="B50" t="str">
        <f>HYPERLINK("https://www.suredividend.com/sure-analysis-CTRE/","CareTrust REIT Inc")</f>
        <v>CareTrust REIT Inc</v>
      </c>
      <c r="C50" t="s">
        <v>504</v>
      </c>
      <c r="D50" t="s">
        <v>341</v>
      </c>
      <c r="E50">
        <v>22.44</v>
      </c>
      <c r="F50">
        <v>4.9910873440285212E-2</v>
      </c>
      <c r="G50" t="s">
        <v>227</v>
      </c>
      <c r="H50">
        <v>1.8181818181818299E-2</v>
      </c>
      <c r="I50">
        <v>4.4708438422444978E-2</v>
      </c>
      <c r="J50">
        <v>1.0981588580165409</v>
      </c>
      <c r="K50">
        <v>2672.8755689999998</v>
      </c>
      <c r="L50">
        <v>64.535711637250415</v>
      </c>
      <c r="M50">
        <v>2.649357920425913</v>
      </c>
      <c r="N50">
        <v>0.72440687591522102</v>
      </c>
      <c r="O50">
        <v>23.2</v>
      </c>
      <c r="P50">
        <v>16.899999999999999</v>
      </c>
    </row>
    <row r="51" spans="1:16" x14ac:dyDescent="0.25">
      <c r="A51" s="1" t="s">
        <v>187</v>
      </c>
      <c r="B51" t="str">
        <f>HYPERLINK("https://www.suredividend.com/sure-analysis-STAG/","STAG Industrial Inc")</f>
        <v>STAG Industrial Inc</v>
      </c>
      <c r="C51" t="s">
        <v>506</v>
      </c>
      <c r="D51" t="s">
        <v>324</v>
      </c>
      <c r="E51">
        <v>38.57</v>
      </c>
      <c r="F51">
        <v>3.8112522686025413E-2</v>
      </c>
      <c r="G51" t="s">
        <v>236</v>
      </c>
      <c r="H51">
        <v>0</v>
      </c>
      <c r="I51">
        <v>1.3655766214057949E-3</v>
      </c>
      <c r="J51">
        <v>1.442371611959147</v>
      </c>
      <c r="K51">
        <v>7003.1896900000002</v>
      </c>
      <c r="L51">
        <v>38.758036914826498</v>
      </c>
      <c r="M51">
        <v>1.442371611959147</v>
      </c>
      <c r="N51">
        <v>1.0807698719717891</v>
      </c>
      <c r="O51">
        <v>39.61</v>
      </c>
      <c r="P51">
        <v>29.94</v>
      </c>
    </row>
    <row r="52" spans="1:16" x14ac:dyDescent="0.25">
      <c r="A52" s="1" t="s">
        <v>157</v>
      </c>
      <c r="B52" t="str">
        <f>HYPERLINK("https://www.suredividend.com/sure-analysis-PLD/","Prologis Inc")</f>
        <v>Prologis Inc</v>
      </c>
      <c r="C52" t="s">
        <v>421</v>
      </c>
      <c r="D52" t="s">
        <v>324</v>
      </c>
      <c r="E52">
        <v>131.55000000000001</v>
      </c>
      <c r="F52">
        <v>2.6453819840364878E-2</v>
      </c>
      <c r="G52" t="s">
        <v>230</v>
      </c>
      <c r="H52">
        <v>0.10126582278481</v>
      </c>
      <c r="I52">
        <v>0.1042023742011475</v>
      </c>
      <c r="J52">
        <v>3.4452332129684748</v>
      </c>
      <c r="K52">
        <v>121548.38505</v>
      </c>
      <c r="L52">
        <v>40.386205925537553</v>
      </c>
      <c r="M52">
        <v>1.0902636749900241</v>
      </c>
      <c r="N52">
        <v>1.2298843194634479</v>
      </c>
      <c r="O52">
        <v>136.76</v>
      </c>
      <c r="P52">
        <v>96.03</v>
      </c>
    </row>
    <row r="53" spans="1:16" x14ac:dyDescent="0.25">
      <c r="A53" s="1" t="s">
        <v>131</v>
      </c>
      <c r="B53" t="str">
        <f>HYPERLINK("https://www.suredividend.com/sure-analysis-research-database/","Medalist Diversified REIT Inc")</f>
        <v>Medalist Diversified REIT Inc</v>
      </c>
      <c r="C53" t="s">
        <v>466</v>
      </c>
      <c r="D53" t="s">
        <v>370</v>
      </c>
      <c r="E53">
        <v>4.92</v>
      </c>
      <c r="F53">
        <v>3.2303583904713003E-2</v>
      </c>
      <c r="G53" t="s">
        <v>272</v>
      </c>
      <c r="H53" t="s">
        <v>217</v>
      </c>
      <c r="I53" t="s">
        <v>217</v>
      </c>
      <c r="J53">
        <v>0.15893363281119199</v>
      </c>
      <c r="K53">
        <v>10.916544999999999</v>
      </c>
      <c r="L53">
        <v>0</v>
      </c>
      <c r="M53" t="s">
        <v>217</v>
      </c>
      <c r="O53">
        <v>9</v>
      </c>
      <c r="P53">
        <v>4.12</v>
      </c>
    </row>
    <row r="54" spans="1:16" x14ac:dyDescent="0.25">
      <c r="A54" s="1" t="s">
        <v>156</v>
      </c>
      <c r="B54" t="str">
        <f>HYPERLINK("https://www.suredividend.com/sure-analysis-research-database/","Park Hotels &amp; Resorts Inc")</f>
        <v>Park Hotels &amp; Resorts Inc</v>
      </c>
      <c r="C54" t="s">
        <v>429</v>
      </c>
      <c r="D54" t="s">
        <v>314</v>
      </c>
      <c r="E54">
        <v>15.99</v>
      </c>
      <c r="F54">
        <v>8.4718567865540009E-2</v>
      </c>
      <c r="G54" t="s">
        <v>232</v>
      </c>
      <c r="H54" t="s">
        <v>217</v>
      </c>
      <c r="I54" t="s">
        <v>217</v>
      </c>
      <c r="J54">
        <v>1.3546499001699901</v>
      </c>
      <c r="K54">
        <v>3357.6397470000002</v>
      </c>
      <c r="L54" t="s">
        <v>217</v>
      </c>
      <c r="M54" t="s">
        <v>217</v>
      </c>
      <c r="N54">
        <v>1.6009907035453379</v>
      </c>
      <c r="O54">
        <v>16.600000000000001</v>
      </c>
      <c r="P54">
        <v>9.85</v>
      </c>
    </row>
    <row r="55" spans="1:16" x14ac:dyDescent="0.25">
      <c r="A55" s="1" t="s">
        <v>76</v>
      </c>
      <c r="B55" t="str">
        <f>HYPERLINK("https://www.suredividend.com/sure-analysis-research-database/","Diamondrock Hospitality Co.")</f>
        <v>Diamondrock Hospitality Co.</v>
      </c>
      <c r="C55" t="s">
        <v>507</v>
      </c>
      <c r="D55" t="s">
        <v>314</v>
      </c>
      <c r="E55">
        <v>9.3699999999999992</v>
      </c>
      <c r="F55">
        <v>1.2740502313128999E-2</v>
      </c>
      <c r="G55" t="s">
        <v>252</v>
      </c>
      <c r="H55" t="s">
        <v>217</v>
      </c>
      <c r="I55" t="s">
        <v>217</v>
      </c>
      <c r="J55">
        <v>0.119378506674027</v>
      </c>
      <c r="K55">
        <v>1964.2068360000001</v>
      </c>
      <c r="L55">
        <v>23.410448206738732</v>
      </c>
      <c r="M55">
        <v>0.30399416010702068</v>
      </c>
      <c r="N55">
        <v>1.3048859295174431</v>
      </c>
      <c r="O55">
        <v>9.8699999999999992</v>
      </c>
      <c r="P55">
        <v>7.04</v>
      </c>
    </row>
    <row r="56" spans="1:16" x14ac:dyDescent="0.25">
      <c r="A56" s="1" t="s">
        <v>64</v>
      </c>
      <c r="B56" t="str">
        <f>HYPERLINK("https://www.suredividend.com/sure-analysis-CUBE/","CubeSmart")</f>
        <v>CubeSmart</v>
      </c>
      <c r="C56" t="s">
        <v>508</v>
      </c>
      <c r="D56" t="s">
        <v>322</v>
      </c>
      <c r="E56">
        <v>45.25</v>
      </c>
      <c r="F56">
        <v>4.5082872928176802E-2</v>
      </c>
      <c r="G56" t="s">
        <v>232</v>
      </c>
      <c r="H56">
        <v>4.081632653061229E-2</v>
      </c>
      <c r="I56">
        <v>9.7700948713745017E-2</v>
      </c>
      <c r="J56">
        <v>1.946676159027692</v>
      </c>
      <c r="K56">
        <v>10174.958712</v>
      </c>
      <c r="L56">
        <v>26.779589820556279</v>
      </c>
      <c r="M56">
        <v>1.158735808945055</v>
      </c>
      <c r="N56">
        <v>0.89566079485179106</v>
      </c>
      <c r="O56">
        <v>47.81</v>
      </c>
      <c r="P56">
        <v>32.82</v>
      </c>
    </row>
    <row r="57" spans="1:16" x14ac:dyDescent="0.25">
      <c r="A57" s="1" t="s">
        <v>85</v>
      </c>
      <c r="B57" t="str">
        <f>HYPERLINK("https://www.suredividend.com/sure-analysis-EQIX/","Equinix Inc")</f>
        <v>Equinix Inc</v>
      </c>
      <c r="C57" t="s">
        <v>509</v>
      </c>
      <c r="D57" t="s">
        <v>338</v>
      </c>
      <c r="E57">
        <v>815.02</v>
      </c>
      <c r="F57">
        <v>2.090746239356089E-2</v>
      </c>
      <c r="G57" t="s">
        <v>255</v>
      </c>
      <c r="H57">
        <v>0.37419354838709662</v>
      </c>
      <c r="I57">
        <v>0.1160789018779169</v>
      </c>
      <c r="J57">
        <v>14.28322105439381</v>
      </c>
      <c r="K57">
        <v>76516.868228000007</v>
      </c>
      <c r="L57">
        <v>87.912731930425238</v>
      </c>
      <c r="M57">
        <v>1.5341805643817199</v>
      </c>
      <c r="N57">
        <v>1.0494682309586509</v>
      </c>
      <c r="O57">
        <v>824.86</v>
      </c>
      <c r="P57">
        <v>640.02</v>
      </c>
    </row>
    <row r="58" spans="1:16" x14ac:dyDescent="0.25">
      <c r="A58" s="1" t="s">
        <v>48</v>
      </c>
      <c r="B58" t="str">
        <f>HYPERLINK("https://www.suredividend.com/sure-analysis-CHCT/","Community Healthcare Trust Inc")</f>
        <v>Community Healthcare Trust Inc</v>
      </c>
      <c r="C58" t="s">
        <v>510</v>
      </c>
      <c r="D58" t="s">
        <v>316</v>
      </c>
      <c r="E58">
        <v>26.06</v>
      </c>
      <c r="F58">
        <v>6.9838833461243296E-2</v>
      </c>
      <c r="G58" t="s">
        <v>240</v>
      </c>
      <c r="H58">
        <v>2.2471910112359609E-2</v>
      </c>
      <c r="I58">
        <v>2.2296224114500159E-2</v>
      </c>
      <c r="J58">
        <v>1.765549020942786</v>
      </c>
      <c r="K58">
        <v>710.51146300000005</v>
      </c>
      <c r="L58">
        <v>126.2233900799432</v>
      </c>
      <c r="M58">
        <v>7.7300745225165768</v>
      </c>
      <c r="N58">
        <v>0.72478328885009302</v>
      </c>
      <c r="O58">
        <v>41.6</v>
      </c>
      <c r="P58">
        <v>25.18</v>
      </c>
    </row>
    <row r="59" spans="1:16" x14ac:dyDescent="0.25">
      <c r="A59" s="1" t="s">
        <v>140</v>
      </c>
      <c r="B59" t="str">
        <f>HYPERLINK("https://www.suredividend.com/sure-analysis-NSA/","National Storage Affiliates Trust")</f>
        <v>National Storage Affiliates Trust</v>
      </c>
      <c r="C59" t="s">
        <v>482</v>
      </c>
      <c r="D59" t="s">
        <v>322</v>
      </c>
      <c r="E59">
        <v>38.200000000000003</v>
      </c>
      <c r="F59">
        <v>5.8638743455497383E-2</v>
      </c>
      <c r="G59" t="s">
        <v>230</v>
      </c>
      <c r="H59">
        <v>1.8181818181818299E-2</v>
      </c>
      <c r="I59">
        <v>0.13295681060117071</v>
      </c>
      <c r="J59">
        <v>2.1794959963808558</v>
      </c>
      <c r="K59">
        <v>3173.6725019999999</v>
      </c>
      <c r="L59">
        <v>31.33810433683545</v>
      </c>
      <c r="M59">
        <v>2.548521978929907</v>
      </c>
      <c r="N59">
        <v>1.033999526109131</v>
      </c>
      <c r="O59">
        <v>42.54</v>
      </c>
      <c r="P59">
        <v>27.45</v>
      </c>
    </row>
    <row r="60" spans="1:16" x14ac:dyDescent="0.25">
      <c r="A60" s="1" t="s">
        <v>190</v>
      </c>
      <c r="B60" t="str">
        <f>HYPERLINK("https://www.suredividend.com/sure-analysis-STWD/","Starwood Property Trust Inc")</f>
        <v>Starwood Property Trust Inc</v>
      </c>
      <c r="C60" t="s">
        <v>452</v>
      </c>
      <c r="D60" t="s">
        <v>393</v>
      </c>
      <c r="E60">
        <v>20.82</v>
      </c>
      <c r="F60">
        <v>9.2219020172910657E-2</v>
      </c>
      <c r="G60" t="s">
        <v>268</v>
      </c>
      <c r="H60">
        <v>0</v>
      </c>
      <c r="I60">
        <v>0</v>
      </c>
      <c r="J60">
        <v>1.8542576608334389</v>
      </c>
      <c r="K60">
        <v>6521.3663189999997</v>
      </c>
      <c r="L60">
        <v>16.253760559889539</v>
      </c>
      <c r="M60">
        <v>1.437409039405767</v>
      </c>
      <c r="N60">
        <v>1.447629065994382</v>
      </c>
      <c r="O60">
        <v>21.8</v>
      </c>
      <c r="P60">
        <v>14.54</v>
      </c>
    </row>
    <row r="61" spans="1:16" x14ac:dyDescent="0.25">
      <c r="A61" s="1" t="s">
        <v>80</v>
      </c>
      <c r="B61" t="str">
        <f>HYPERLINK("https://www.suredividend.com/sure-analysis-EGP/","Eastgroup Properties, Inc.")</f>
        <v>Eastgroup Properties, Inc.</v>
      </c>
      <c r="C61" t="s">
        <v>418</v>
      </c>
      <c r="D61" t="s">
        <v>324</v>
      </c>
      <c r="E61">
        <v>180.62</v>
      </c>
      <c r="F61">
        <v>2.8125346030339941E-2</v>
      </c>
      <c r="G61" t="s">
        <v>227</v>
      </c>
      <c r="H61">
        <v>1.6000000000000011E-2</v>
      </c>
      <c r="I61">
        <v>0.120196586414042</v>
      </c>
      <c r="J61">
        <v>4.9862566676846747</v>
      </c>
      <c r="K61">
        <v>8368.2006409999995</v>
      </c>
      <c r="L61">
        <v>47.625880818749387</v>
      </c>
      <c r="M61">
        <v>1.262343460173335</v>
      </c>
      <c r="N61">
        <v>0.98261535162460312</v>
      </c>
      <c r="O61">
        <v>186.13</v>
      </c>
      <c r="P61">
        <v>148</v>
      </c>
    </row>
    <row r="62" spans="1:16" x14ac:dyDescent="0.25">
      <c r="A62" s="1" t="s">
        <v>35</v>
      </c>
      <c r="B62" t="str">
        <f>HYPERLINK("https://www.suredividend.com/sure-analysis-AVB/","Avalonbay Communities Inc.")</f>
        <v>Avalonbay Communities Inc.</v>
      </c>
      <c r="C62" t="s">
        <v>511</v>
      </c>
      <c r="D62" t="s">
        <v>318</v>
      </c>
      <c r="E62">
        <v>182.54</v>
      </c>
      <c r="F62">
        <v>3.6156458858332421E-2</v>
      </c>
      <c r="G62" t="s">
        <v>232</v>
      </c>
      <c r="H62">
        <v>3.7735849056603772E-2</v>
      </c>
      <c r="I62">
        <v>1.6548423680611268E-2</v>
      </c>
      <c r="J62">
        <v>6.5112837725701738</v>
      </c>
      <c r="K62">
        <v>25923.438544000001</v>
      </c>
      <c r="L62">
        <v>27.980117048100642</v>
      </c>
      <c r="M62">
        <v>0.99106297908221819</v>
      </c>
      <c r="N62">
        <v>0.93516151040214812</v>
      </c>
      <c r="O62">
        <v>195.04</v>
      </c>
      <c r="P62">
        <v>147.44</v>
      </c>
    </row>
    <row r="63" spans="1:16" x14ac:dyDescent="0.25">
      <c r="A63" s="1" t="s">
        <v>106</v>
      </c>
      <c r="B63" t="str">
        <f>HYPERLINK("https://www.suredividend.com/sure-analysis-HR/","Healthcare Realty Trust Inc")</f>
        <v>Healthcare Realty Trust Inc</v>
      </c>
      <c r="C63" t="s">
        <v>407</v>
      </c>
      <c r="D63" t="s">
        <v>372</v>
      </c>
      <c r="E63">
        <v>17.52</v>
      </c>
      <c r="F63">
        <v>7.0776255707762553E-2</v>
      </c>
      <c r="G63" t="s">
        <v>219</v>
      </c>
      <c r="H63">
        <v>0</v>
      </c>
      <c r="I63">
        <v>-6.3296226677710399E-3</v>
      </c>
      <c r="J63">
        <v>1.2051351639150969</v>
      </c>
      <c r="K63">
        <v>6672.9138469999998</v>
      </c>
      <c r="L63" t="s">
        <v>217</v>
      </c>
      <c r="M63" t="s">
        <v>217</v>
      </c>
      <c r="N63">
        <v>0.95782358649834709</v>
      </c>
      <c r="O63">
        <v>20.84</v>
      </c>
      <c r="P63">
        <v>13.63</v>
      </c>
    </row>
    <row r="64" spans="1:16" x14ac:dyDescent="0.25">
      <c r="A64" s="1" t="s">
        <v>52</v>
      </c>
      <c r="B64" t="str">
        <f>HYPERLINK("https://www.suredividend.com/sure-analysis-research-database/","Chatham Lodging Trust")</f>
        <v>Chatham Lodging Trust</v>
      </c>
      <c r="C64" t="s">
        <v>412</v>
      </c>
      <c r="D64" t="s">
        <v>314</v>
      </c>
      <c r="E64">
        <v>10.62</v>
      </c>
      <c r="F64">
        <v>1.9642320466454002E-2</v>
      </c>
      <c r="G64" t="s">
        <v>232</v>
      </c>
      <c r="H64" t="s">
        <v>217</v>
      </c>
      <c r="I64" t="s">
        <v>217</v>
      </c>
      <c r="J64">
        <v>0.208601443353746</v>
      </c>
      <c r="K64">
        <v>518.88197500000001</v>
      </c>
      <c r="L64">
        <v>331.34225712643678</v>
      </c>
      <c r="M64">
        <v>6.5392301991769903</v>
      </c>
      <c r="N64">
        <v>1.2222300040031451</v>
      </c>
      <c r="O64">
        <v>13.98</v>
      </c>
      <c r="P64">
        <v>8.83</v>
      </c>
    </row>
    <row r="65" spans="1:16" x14ac:dyDescent="0.25">
      <c r="A65" s="1" t="s">
        <v>202</v>
      </c>
      <c r="B65" t="str">
        <f>HYPERLINK("https://www.suredividend.com/sure-analysis-UHT/","Universal Health Realty Income Trust")</f>
        <v>Universal Health Realty Income Trust</v>
      </c>
      <c r="C65" t="s">
        <v>512</v>
      </c>
      <c r="D65" t="s">
        <v>398</v>
      </c>
      <c r="E65">
        <v>42.27</v>
      </c>
      <c r="F65">
        <v>6.8606576768393657E-2</v>
      </c>
      <c r="G65" t="s">
        <v>230</v>
      </c>
      <c r="H65">
        <v>1.398601398601396E-2</v>
      </c>
      <c r="I65">
        <v>1.4394408739590411E-2</v>
      </c>
      <c r="J65">
        <v>2.8125652303141488</v>
      </c>
      <c r="K65">
        <v>584.30044999999996</v>
      </c>
      <c r="L65">
        <v>33.507308768780817</v>
      </c>
      <c r="M65">
        <v>2.2321946272334521</v>
      </c>
      <c r="N65">
        <v>0.83421517850017401</v>
      </c>
      <c r="O65">
        <v>54.08</v>
      </c>
      <c r="P65">
        <v>36.4</v>
      </c>
    </row>
    <row r="66" spans="1:16" x14ac:dyDescent="0.25">
      <c r="A66" s="1" t="s">
        <v>120</v>
      </c>
      <c r="B66" t="str">
        <f>HYPERLINK("https://www.suredividend.com/sure-analysis-KIM/","Kimco Realty Corporation")</f>
        <v>Kimco Realty Corporation</v>
      </c>
      <c r="C66" t="s">
        <v>513</v>
      </c>
      <c r="D66" t="s">
        <v>321</v>
      </c>
      <c r="E66">
        <v>20.62</v>
      </c>
      <c r="F66">
        <v>4.6556741028128033E-2</v>
      </c>
      <c r="G66" t="s">
        <v>218</v>
      </c>
      <c r="H66">
        <v>4.3478260869565188E-2</v>
      </c>
      <c r="I66">
        <v>-3.035973390442093E-2</v>
      </c>
      <c r="J66">
        <v>0.69180327890646909</v>
      </c>
      <c r="K66">
        <v>12781.805385</v>
      </c>
      <c r="L66">
        <v>29.245970976444081</v>
      </c>
      <c r="M66">
        <v>0.97947512233678191</v>
      </c>
      <c r="N66">
        <v>1.1734311263042001</v>
      </c>
      <c r="O66">
        <v>22.84</v>
      </c>
      <c r="P66">
        <v>16.149999999999999</v>
      </c>
    </row>
    <row r="67" spans="1:16" x14ac:dyDescent="0.25">
      <c r="A67" s="1" t="s">
        <v>93</v>
      </c>
      <c r="B67" t="str">
        <f>HYPERLINK("https://www.suredividend.com/sure-analysis-research-database/","First Real Estate Investment Trust of New Jersey Inc.")</f>
        <v>First Real Estate Investment Trust of New Jersey Inc.</v>
      </c>
      <c r="C67" t="s">
        <v>485</v>
      </c>
      <c r="D67" t="s">
        <v>352</v>
      </c>
      <c r="E67">
        <v>15.75</v>
      </c>
      <c r="F67">
        <v>0</v>
      </c>
      <c r="G67" t="s">
        <v>256</v>
      </c>
      <c r="H67" t="s">
        <v>217</v>
      </c>
      <c r="I67" t="s">
        <v>217</v>
      </c>
      <c r="J67">
        <v>0.20000000298023199</v>
      </c>
      <c r="K67">
        <v>117.27108200000001</v>
      </c>
      <c r="L67">
        <v>0</v>
      </c>
      <c r="M67" t="s">
        <v>217</v>
      </c>
      <c r="O67">
        <v>19.440000000000001</v>
      </c>
      <c r="P67">
        <v>13.38</v>
      </c>
    </row>
    <row r="68" spans="1:16" x14ac:dyDescent="0.25">
      <c r="A68" s="1" t="s">
        <v>70</v>
      </c>
      <c r="B68" t="str">
        <f>HYPERLINK("https://www.suredividend.com/sure-analysis-DEA/","Easterly Government Properties Inc")</f>
        <v>Easterly Government Properties Inc</v>
      </c>
      <c r="C68" t="s">
        <v>478</v>
      </c>
      <c r="D68" t="s">
        <v>344</v>
      </c>
      <c r="E68">
        <v>13.49</v>
      </c>
      <c r="F68">
        <v>7.8576723498888071E-2</v>
      </c>
      <c r="G68" t="s">
        <v>249</v>
      </c>
      <c r="H68">
        <v>0</v>
      </c>
      <c r="I68">
        <v>3.8169048926584011E-3</v>
      </c>
      <c r="J68">
        <v>1.0277174251676719</v>
      </c>
      <c r="K68">
        <v>1284.2605189999999</v>
      </c>
      <c r="L68">
        <v>42.701929134497092</v>
      </c>
      <c r="M68">
        <v>3.159291193260596</v>
      </c>
      <c r="N68">
        <v>1.014794650868627</v>
      </c>
      <c r="O68">
        <v>15.53</v>
      </c>
      <c r="P68">
        <v>10.039999999999999</v>
      </c>
    </row>
    <row r="69" spans="1:16" x14ac:dyDescent="0.25">
      <c r="A69" s="1" t="s">
        <v>108</v>
      </c>
      <c r="B69" t="str">
        <f>HYPERLINK("https://www.suredividend.com/sure-analysis-research-database/","Hersha Hospitality Trust")</f>
        <v>Hersha Hospitality Trust</v>
      </c>
      <c r="C69" t="s">
        <v>416</v>
      </c>
      <c r="D69" t="s">
        <v>314</v>
      </c>
      <c r="E69">
        <v>9.99</v>
      </c>
      <c r="F69">
        <v>2.4724789090696E-2</v>
      </c>
      <c r="G69" t="s">
        <v>264</v>
      </c>
      <c r="H69" t="s">
        <v>217</v>
      </c>
      <c r="I69" t="s">
        <v>217</v>
      </c>
      <c r="J69">
        <v>0.247000643016062</v>
      </c>
      <c r="K69">
        <v>402.55869799999999</v>
      </c>
      <c r="L69">
        <v>46.581659146031008</v>
      </c>
      <c r="M69">
        <v>1.1790006826542341</v>
      </c>
      <c r="N69">
        <v>1.0036172274430799</v>
      </c>
      <c r="O69">
        <v>10.039999999999999</v>
      </c>
      <c r="P69">
        <v>5.56</v>
      </c>
    </row>
    <row r="70" spans="1:16" x14ac:dyDescent="0.25">
      <c r="A70" s="1" t="s">
        <v>164</v>
      </c>
      <c r="B70" t="str">
        <f>HYPERLINK("https://www.suredividend.com/sure-analysis-REG/","Regency Centers Corporation")</f>
        <v>Regency Centers Corporation</v>
      </c>
      <c r="C70" t="s">
        <v>443</v>
      </c>
      <c r="D70" t="s">
        <v>321</v>
      </c>
      <c r="E70">
        <v>64.069999999999993</v>
      </c>
      <c r="F70">
        <v>4.1829249258623392E-2</v>
      </c>
      <c r="G70" t="s">
        <v>283</v>
      </c>
      <c r="H70">
        <v>3.0769230769230878E-2</v>
      </c>
      <c r="I70">
        <v>2.75046295579735E-2</v>
      </c>
      <c r="J70">
        <v>2.5406781501230218</v>
      </c>
      <c r="K70">
        <v>11826.103453</v>
      </c>
      <c r="L70">
        <v>31.958468548964181</v>
      </c>
      <c r="M70">
        <v>1.187232780431319</v>
      </c>
      <c r="N70">
        <v>1.0175053097319871</v>
      </c>
      <c r="O70">
        <v>68.47</v>
      </c>
      <c r="P70">
        <v>51.39</v>
      </c>
    </row>
    <row r="71" spans="1:16" x14ac:dyDescent="0.25">
      <c r="A71" s="1" t="s">
        <v>184</v>
      </c>
      <c r="B71" t="str">
        <f>HYPERLINK("https://www.suredividend.com/sure-analysis-SPG/","Simon Property Group, Inc.")</f>
        <v>Simon Property Group, Inc.</v>
      </c>
      <c r="C71" t="s">
        <v>514</v>
      </c>
      <c r="D71" t="s">
        <v>321</v>
      </c>
      <c r="E71">
        <v>146.62</v>
      </c>
      <c r="F71">
        <v>5.1834674669212932E-2</v>
      </c>
      <c r="G71" t="s">
        <v>230</v>
      </c>
      <c r="H71">
        <v>5.555555555555558E-2</v>
      </c>
      <c r="I71">
        <v>-1.508228699443004E-2</v>
      </c>
      <c r="J71">
        <v>7.2822565214250394</v>
      </c>
      <c r="K71">
        <v>47833.222734000003</v>
      </c>
      <c r="L71">
        <v>21.682294303629579</v>
      </c>
      <c r="M71">
        <v>1.078852817988895</v>
      </c>
      <c r="N71">
        <v>1.1277286132014459</v>
      </c>
      <c r="O71">
        <v>146.91</v>
      </c>
      <c r="P71">
        <v>95.51</v>
      </c>
    </row>
    <row r="72" spans="1:16" x14ac:dyDescent="0.25">
      <c r="A72" s="1" t="s">
        <v>42</v>
      </c>
      <c r="B72" t="str">
        <f>HYPERLINK("https://www.suredividend.com/sure-analysis-BRX/","Brixmor Property Group Inc")</f>
        <v>Brixmor Property Group Inc</v>
      </c>
      <c r="C72" t="s">
        <v>437</v>
      </c>
      <c r="D72" t="s">
        <v>321</v>
      </c>
      <c r="E72">
        <v>22.88</v>
      </c>
      <c r="F72">
        <v>4.7639860139860143E-2</v>
      </c>
      <c r="G72" t="s">
        <v>232</v>
      </c>
      <c r="H72" t="s">
        <v>217</v>
      </c>
      <c r="I72" t="s">
        <v>217</v>
      </c>
      <c r="J72">
        <v>1.0339363609489349</v>
      </c>
      <c r="K72">
        <v>6877.6454949999998</v>
      </c>
      <c r="L72">
        <v>20.315006630394329</v>
      </c>
      <c r="M72">
        <v>0.92315746513297747</v>
      </c>
      <c r="N72">
        <v>1.04783965285473</v>
      </c>
      <c r="O72">
        <v>24.18</v>
      </c>
      <c r="P72">
        <v>18.649999999999999</v>
      </c>
    </row>
    <row r="73" spans="1:16" x14ac:dyDescent="0.25">
      <c r="A73" s="1" t="s">
        <v>194</v>
      </c>
      <c r="B73" t="str">
        <f>HYPERLINK("https://www.suredividend.com/sure-analysis-research-database/","Taubman Centers, Inc.")</f>
        <v>Taubman Centers, Inc.</v>
      </c>
      <c r="C73" t="s">
        <v>515</v>
      </c>
      <c r="D73" t="s">
        <v>321</v>
      </c>
      <c r="E73">
        <v>42.99</v>
      </c>
      <c r="F73">
        <v>1.5701326167037E-2</v>
      </c>
      <c r="G73" t="s">
        <v>292</v>
      </c>
      <c r="H73" t="s">
        <v>217</v>
      </c>
      <c r="I73" t="s">
        <v>217</v>
      </c>
      <c r="J73">
        <v>0.67500001192092907</v>
      </c>
      <c r="K73">
        <v>2653.5727969999998</v>
      </c>
      <c r="L73" t="s">
        <v>217</v>
      </c>
      <c r="M73" t="s">
        <v>217</v>
      </c>
      <c r="O73">
        <v>52.49</v>
      </c>
      <c r="P73">
        <v>26.04</v>
      </c>
    </row>
    <row r="74" spans="1:16" x14ac:dyDescent="0.25">
      <c r="A74" s="1" t="s">
        <v>119</v>
      </c>
      <c r="B74" t="str">
        <f>HYPERLINK("https://www.suredividend.com/sure-analysis-research-database/","JBG SMITH Properties")</f>
        <v>JBG SMITH Properties</v>
      </c>
      <c r="C74" t="s">
        <v>516</v>
      </c>
      <c r="D74" t="s">
        <v>363</v>
      </c>
      <c r="E74">
        <v>17.260000000000002</v>
      </c>
      <c r="F74">
        <v>3.8501349832493002E-2</v>
      </c>
      <c r="G74" t="s">
        <v>269</v>
      </c>
      <c r="H74" t="s">
        <v>217</v>
      </c>
      <c r="I74" t="s">
        <v>217</v>
      </c>
      <c r="J74">
        <v>0.6645332981088431</v>
      </c>
      <c r="K74">
        <v>1651.7863150000001</v>
      </c>
      <c r="L74" t="s">
        <v>217</v>
      </c>
      <c r="M74" t="s">
        <v>217</v>
      </c>
      <c r="N74">
        <v>1.5236375293719659</v>
      </c>
      <c r="O74">
        <v>19.96</v>
      </c>
      <c r="P74">
        <v>12.43</v>
      </c>
    </row>
    <row r="75" spans="1:16" x14ac:dyDescent="0.25">
      <c r="A75" s="1" t="s">
        <v>75</v>
      </c>
      <c r="B75" t="str">
        <f>HYPERLINK("https://www.suredividend.com/sure-analysis-research-database/","Duke Realty Corp")</f>
        <v>Duke Realty Corp</v>
      </c>
      <c r="C75" t="s">
        <v>417</v>
      </c>
      <c r="D75" t="s">
        <v>324</v>
      </c>
      <c r="E75">
        <v>48.2</v>
      </c>
      <c r="F75">
        <v>2.3062576092641E-2</v>
      </c>
      <c r="G75" t="s">
        <v>226</v>
      </c>
      <c r="H75" t="s">
        <v>217</v>
      </c>
      <c r="I75" t="s">
        <v>217</v>
      </c>
      <c r="J75">
        <v>1.1116161676653209</v>
      </c>
      <c r="K75">
        <v>18556.648911</v>
      </c>
      <c r="L75">
        <v>19.579666928549798</v>
      </c>
      <c r="M75">
        <v>0.4555803965841479</v>
      </c>
      <c r="N75">
        <v>0.7911466839138791</v>
      </c>
      <c r="O75">
        <v>65.349999999999994</v>
      </c>
      <c r="P75">
        <v>46.65</v>
      </c>
    </row>
    <row r="76" spans="1:16" x14ac:dyDescent="0.25">
      <c r="A76" s="1" t="s">
        <v>178</v>
      </c>
      <c r="B76" t="str">
        <f>HYPERLINK("https://www.suredividend.com/sure-analysis-research-database/","Sunstone Hotel Investors Inc")</f>
        <v>Sunstone Hotel Investors Inc</v>
      </c>
      <c r="C76" t="s">
        <v>517</v>
      </c>
      <c r="D76" t="s">
        <v>314</v>
      </c>
      <c r="E76">
        <v>10.77</v>
      </c>
      <c r="F76">
        <v>2.2105590679280002E-2</v>
      </c>
      <c r="G76" t="s">
        <v>232</v>
      </c>
      <c r="H76" t="s">
        <v>217</v>
      </c>
      <c r="I76" t="s">
        <v>217</v>
      </c>
      <c r="J76">
        <v>0.23807721161584899</v>
      </c>
      <c r="K76">
        <v>2212.6321600000001</v>
      </c>
      <c r="L76">
        <v>26.754923337605799</v>
      </c>
      <c r="M76">
        <v>0.59638580064090441</v>
      </c>
      <c r="N76">
        <v>1.1371840399099169</v>
      </c>
      <c r="O76">
        <v>11.15</v>
      </c>
      <c r="P76">
        <v>8.4</v>
      </c>
    </row>
    <row r="77" spans="1:16" x14ac:dyDescent="0.25">
      <c r="A77" s="1" t="s">
        <v>129</v>
      </c>
      <c r="B77" t="str">
        <f>HYPERLINK("https://www.suredividend.com/sure-analysis-MAA/","Mid-America Apartment Communities, Inc.")</f>
        <v>Mid-America Apartment Communities, Inc.</v>
      </c>
      <c r="C77" t="s">
        <v>457</v>
      </c>
      <c r="D77" t="s">
        <v>318</v>
      </c>
      <c r="E77">
        <v>134.03</v>
      </c>
      <c r="F77">
        <v>4.3870775199582178E-2</v>
      </c>
      <c r="G77" t="s">
        <v>235</v>
      </c>
      <c r="H77">
        <v>0.3835294117647059</v>
      </c>
      <c r="I77">
        <v>8.8953212241389856E-2</v>
      </c>
      <c r="J77">
        <v>5.582310518810794</v>
      </c>
      <c r="K77">
        <v>15639.625759</v>
      </c>
      <c r="L77">
        <v>26.85324583332045</v>
      </c>
      <c r="M77">
        <v>1.1142336364891809</v>
      </c>
      <c r="N77">
        <v>1.0003599695080421</v>
      </c>
      <c r="O77">
        <v>169.44</v>
      </c>
      <c r="P77">
        <v>114.28</v>
      </c>
    </row>
    <row r="78" spans="1:16" x14ac:dyDescent="0.25">
      <c r="A78" s="1" t="s">
        <v>88</v>
      </c>
      <c r="B78" t="str">
        <f>HYPERLINK("https://www.suredividend.com/sure-analysis-ESS/","Essex Property Trust, Inc.")</f>
        <v>Essex Property Trust, Inc.</v>
      </c>
      <c r="C78" t="s">
        <v>518</v>
      </c>
      <c r="D78" t="s">
        <v>318</v>
      </c>
      <c r="E78">
        <v>249.08</v>
      </c>
      <c r="F78">
        <v>3.7096515175847118E-2</v>
      </c>
      <c r="G78" t="s">
        <v>227</v>
      </c>
      <c r="H78">
        <v>5.0000000000000037E-2</v>
      </c>
      <c r="I78">
        <v>3.4464219527427398E-2</v>
      </c>
      <c r="J78">
        <v>9.1037752772001781</v>
      </c>
      <c r="K78">
        <v>15987.101164</v>
      </c>
      <c r="L78">
        <v>30.416917011485939</v>
      </c>
      <c r="M78">
        <v>1.1156587349510021</v>
      </c>
      <c r="N78">
        <v>1.046992671190986</v>
      </c>
      <c r="O78">
        <v>251.77</v>
      </c>
      <c r="P78">
        <v>187.07</v>
      </c>
    </row>
    <row r="79" spans="1:16" x14ac:dyDescent="0.25">
      <c r="A79" s="1" t="s">
        <v>206</v>
      </c>
      <c r="B79" t="str">
        <f>HYPERLINK("https://www.suredividend.com/sure-analysis-VNO/","Vornado Realty Trust")</f>
        <v>Vornado Realty Trust</v>
      </c>
      <c r="C79" t="s">
        <v>476</v>
      </c>
      <c r="D79" t="s">
        <v>402</v>
      </c>
      <c r="E79">
        <v>27.36</v>
      </c>
      <c r="F79">
        <v>1.388888888888889E-2</v>
      </c>
      <c r="G79" t="s">
        <v>298</v>
      </c>
      <c r="H79" t="s">
        <v>217</v>
      </c>
      <c r="I79" t="s">
        <v>217</v>
      </c>
      <c r="J79">
        <v>0.67114788426135408</v>
      </c>
      <c r="K79">
        <v>5207.2032440000003</v>
      </c>
      <c r="L79" t="s">
        <v>217</v>
      </c>
      <c r="M79" t="s">
        <v>217</v>
      </c>
      <c r="N79">
        <v>2.1738652505565872</v>
      </c>
      <c r="O79">
        <v>32.21</v>
      </c>
      <c r="P79">
        <v>12.18</v>
      </c>
    </row>
    <row r="80" spans="1:16" x14ac:dyDescent="0.25">
      <c r="A80" s="1" t="s">
        <v>143</v>
      </c>
      <c r="B80" t="str">
        <f>HYPERLINK("https://www.suredividend.com/sure-analysis-research-database/","American Strategic Investment Co")</f>
        <v>American Strategic Investment Co</v>
      </c>
      <c r="C80" t="s">
        <v>473</v>
      </c>
      <c r="D80" t="s">
        <v>376</v>
      </c>
      <c r="E80">
        <v>7.78</v>
      </c>
      <c r="F80">
        <v>0</v>
      </c>
      <c r="G80" t="s">
        <v>276</v>
      </c>
      <c r="H80" t="s">
        <v>217</v>
      </c>
      <c r="I80" t="s">
        <v>217</v>
      </c>
      <c r="J80">
        <v>0</v>
      </c>
      <c r="K80">
        <v>18.161165</v>
      </c>
      <c r="L80">
        <v>0</v>
      </c>
      <c r="M80" t="s">
        <v>217</v>
      </c>
      <c r="O80">
        <v>15.52</v>
      </c>
      <c r="P80">
        <v>6.15</v>
      </c>
    </row>
    <row r="81" spans="1:16" x14ac:dyDescent="0.25">
      <c r="A81" s="1" t="s">
        <v>115</v>
      </c>
      <c r="B81" t="str">
        <f>HYPERLINK("https://www.suredividend.com/sure-analysis-IRM/","Iron Mountain Inc.")</f>
        <v>Iron Mountain Inc.</v>
      </c>
      <c r="C81" t="s">
        <v>470</v>
      </c>
      <c r="D81" t="s">
        <v>325</v>
      </c>
      <c r="E81">
        <v>67.23</v>
      </c>
      <c r="F81">
        <v>3.8673211363974412E-2</v>
      </c>
      <c r="G81" t="s">
        <v>224</v>
      </c>
      <c r="H81">
        <v>5.0929668552950558E-2</v>
      </c>
      <c r="I81">
        <v>1.245196889366262E-2</v>
      </c>
      <c r="J81">
        <v>2.4996405253798808</v>
      </c>
      <c r="K81">
        <v>19630.458656999999</v>
      </c>
      <c r="L81">
        <v>70.565186461865864</v>
      </c>
      <c r="M81">
        <v>2.6367516090505081</v>
      </c>
      <c r="N81">
        <v>1.033901234009877</v>
      </c>
      <c r="O81">
        <v>70.66</v>
      </c>
      <c r="P81">
        <v>47.45</v>
      </c>
    </row>
    <row r="82" spans="1:16" x14ac:dyDescent="0.25">
      <c r="A82" s="1" t="s">
        <v>79</v>
      </c>
      <c r="B82" t="str">
        <f>HYPERLINK("https://www.suredividend.com/sure-analysis-research-database/","Endeavor Group Holdings Inc")</f>
        <v>Endeavor Group Holdings Inc</v>
      </c>
      <c r="C82" t="s">
        <v>465</v>
      </c>
      <c r="D82" t="s">
        <v>348</v>
      </c>
      <c r="E82">
        <v>23.55</v>
      </c>
      <c r="F82">
        <v>5.0889548901010004E-3</v>
      </c>
      <c r="G82" t="s">
        <v>230</v>
      </c>
      <c r="H82" t="s">
        <v>217</v>
      </c>
      <c r="I82" t="s">
        <v>217</v>
      </c>
      <c r="J82">
        <v>0.119844887661901</v>
      </c>
      <c r="K82">
        <v>7076.1389849999996</v>
      </c>
      <c r="L82">
        <v>52.1005395874596</v>
      </c>
      <c r="M82">
        <v>0.19308021211841631</v>
      </c>
      <c r="N82">
        <v>0.60400628541152301</v>
      </c>
      <c r="O82">
        <v>26.12</v>
      </c>
      <c r="P82">
        <v>17.600000000000001</v>
      </c>
    </row>
    <row r="83" spans="1:16" x14ac:dyDescent="0.25">
      <c r="A83" s="1" t="s">
        <v>110</v>
      </c>
      <c r="B83" t="str">
        <f>HYPERLINK("https://www.suredividend.com/sure-analysis-ILPT/","Industrial Logistics Properties Trust")</f>
        <v>Industrial Logistics Properties Trust</v>
      </c>
      <c r="C83" t="s">
        <v>486</v>
      </c>
      <c r="D83" t="s">
        <v>324</v>
      </c>
      <c r="E83">
        <v>4.28</v>
      </c>
      <c r="F83">
        <v>9.3457943925233638E-3</v>
      </c>
      <c r="G83" t="s">
        <v>250</v>
      </c>
      <c r="H83">
        <v>0</v>
      </c>
      <c r="I83">
        <v>-0.50306771631207348</v>
      </c>
      <c r="J83">
        <v>3.9669791957800002E-2</v>
      </c>
      <c r="K83">
        <v>281.81156199999998</v>
      </c>
      <c r="L83" t="s">
        <v>217</v>
      </c>
      <c r="M83" t="s">
        <v>217</v>
      </c>
      <c r="N83">
        <v>2.0531542034782362</v>
      </c>
      <c r="O83">
        <v>4.88</v>
      </c>
      <c r="P83">
        <v>1.63</v>
      </c>
    </row>
    <row r="84" spans="1:16" x14ac:dyDescent="0.25">
      <c r="A84" s="1" t="s">
        <v>142</v>
      </c>
      <c r="B84" t="str">
        <f>HYPERLINK("https://www.suredividend.com/sure-analysis-NXRT/","NexPoint Residential Trust Inc")</f>
        <v>NexPoint Residential Trust Inc</v>
      </c>
      <c r="C84" t="s">
        <v>420</v>
      </c>
      <c r="D84" t="s">
        <v>375</v>
      </c>
      <c r="E84">
        <v>32.869999999999997</v>
      </c>
      <c r="F84">
        <v>5.6282324307879529E-2</v>
      </c>
      <c r="G84" t="s">
        <v>230</v>
      </c>
      <c r="H84">
        <v>0.1010000000000002</v>
      </c>
      <c r="I84">
        <v>0.1095344292952829</v>
      </c>
      <c r="J84">
        <v>1.6919529906522459</v>
      </c>
      <c r="K84">
        <v>843.91466800000001</v>
      </c>
      <c r="L84">
        <v>28.414635296632991</v>
      </c>
      <c r="M84">
        <v>1.4712634701323879</v>
      </c>
      <c r="N84">
        <v>1.415023065468032</v>
      </c>
      <c r="O84">
        <v>50.53</v>
      </c>
      <c r="P84">
        <v>25.86</v>
      </c>
    </row>
    <row r="85" spans="1:16" x14ac:dyDescent="0.25">
      <c r="A85" s="1" t="s">
        <v>105</v>
      </c>
      <c r="B85" t="str">
        <f>HYPERLINK("https://www.suredividend.com/sure-analysis-research-database/","Hudson Pacific Properties Inc")</f>
        <v>Hudson Pacific Properties Inc</v>
      </c>
      <c r="C85" t="s">
        <v>444</v>
      </c>
      <c r="D85" t="s">
        <v>357</v>
      </c>
      <c r="E85">
        <v>8.7899999999999991</v>
      </c>
      <c r="F85">
        <v>4.1933592527547997E-2</v>
      </c>
      <c r="G85" t="s">
        <v>263</v>
      </c>
      <c r="H85" t="s">
        <v>217</v>
      </c>
      <c r="I85" t="s">
        <v>217</v>
      </c>
      <c r="J85">
        <v>0.36859627831715203</v>
      </c>
      <c r="K85">
        <v>1238.8424010000001</v>
      </c>
      <c r="L85" t="s">
        <v>217</v>
      </c>
      <c r="M85" t="s">
        <v>217</v>
      </c>
      <c r="N85">
        <v>2.13104291723729</v>
      </c>
      <c r="O85">
        <v>11.48</v>
      </c>
      <c r="P85">
        <v>3.98</v>
      </c>
    </row>
    <row r="86" spans="1:16" x14ac:dyDescent="0.25">
      <c r="A86" s="1" t="s">
        <v>67</v>
      </c>
      <c r="B86" t="str">
        <f>HYPERLINK("https://www.suredividend.com/sure-analysis-research-database/","CoreCivic Inc")</f>
        <v>CoreCivic Inc</v>
      </c>
      <c r="C86" t="s">
        <v>467</v>
      </c>
      <c r="D86" t="s">
        <v>342</v>
      </c>
      <c r="E86">
        <v>13.58</v>
      </c>
      <c r="F86">
        <v>0</v>
      </c>
      <c r="G86" t="s">
        <v>245</v>
      </c>
      <c r="H86" t="s">
        <v>217</v>
      </c>
      <c r="I86" t="s">
        <v>217</v>
      </c>
      <c r="J86">
        <v>0</v>
      </c>
      <c r="K86">
        <v>1542.7578149999999</v>
      </c>
      <c r="L86">
        <v>23.532357338885589</v>
      </c>
      <c r="M86">
        <v>0</v>
      </c>
      <c r="N86">
        <v>0.68922364599515806</v>
      </c>
      <c r="O86">
        <v>15.06</v>
      </c>
      <c r="P86">
        <v>7.84</v>
      </c>
    </row>
    <row r="87" spans="1:16" x14ac:dyDescent="0.25">
      <c r="A87" s="1" t="s">
        <v>362</v>
      </c>
      <c r="B87" t="s">
        <v>361</v>
      </c>
      <c r="C87" t="s">
        <v>519</v>
      </c>
      <c r="D87" t="s">
        <v>318</v>
      </c>
      <c r="E87">
        <v>70.42</v>
      </c>
      <c r="F87">
        <v>3.9123063311340002E-2</v>
      </c>
      <c r="G87" t="s">
        <v>266</v>
      </c>
      <c r="H87" t="s">
        <v>217</v>
      </c>
      <c r="I87" t="s">
        <v>217</v>
      </c>
      <c r="J87">
        <v>2.7550461183846018</v>
      </c>
      <c r="K87">
        <v>913.76259600000003</v>
      </c>
      <c r="L87">
        <v>17.865069921013529</v>
      </c>
      <c r="M87">
        <v>0.73272503148526646</v>
      </c>
      <c r="N87">
        <v>0.92030564961623507</v>
      </c>
      <c r="O87">
        <v>81.900000000000006</v>
      </c>
      <c r="P87">
        <v>43.43</v>
      </c>
    </row>
    <row r="88" spans="1:16" x14ac:dyDescent="0.25">
      <c r="A88" s="1" t="s">
        <v>37</v>
      </c>
      <c r="B88" t="str">
        <f>HYPERLINK("https://www.suredividend.com/sure-analysis-BFS/","Saul Centers, Inc.")</f>
        <v>Saul Centers, Inc.</v>
      </c>
      <c r="C88" t="s">
        <v>475</v>
      </c>
      <c r="D88" t="s">
        <v>333</v>
      </c>
      <c r="E88">
        <v>39.11</v>
      </c>
      <c r="F88">
        <v>6.0342623369982099E-2</v>
      </c>
      <c r="G88" t="s">
        <v>235</v>
      </c>
      <c r="H88">
        <v>0</v>
      </c>
      <c r="I88">
        <v>2.168079166422654E-2</v>
      </c>
      <c r="J88">
        <v>2.3058442351449222</v>
      </c>
      <c r="K88">
        <v>936.44264399999997</v>
      </c>
      <c r="L88">
        <v>23.322440818888229</v>
      </c>
      <c r="M88">
        <v>1.380745050984983</v>
      </c>
      <c r="N88">
        <v>0.99791534780174407</v>
      </c>
      <c r="O88">
        <v>41.31</v>
      </c>
      <c r="P88">
        <v>30.66</v>
      </c>
    </row>
    <row r="89" spans="1:16" x14ac:dyDescent="0.25">
      <c r="A89" s="1" t="s">
        <v>160</v>
      </c>
      <c r="B89" t="str">
        <f>HYPERLINK("https://www.suredividend.com/sure-analysis-PSA/","Public Storage.")</f>
        <v>Public Storage.</v>
      </c>
      <c r="C89" t="s">
        <v>483</v>
      </c>
      <c r="D89" t="s">
        <v>322</v>
      </c>
      <c r="E89">
        <v>295.02999999999997</v>
      </c>
      <c r="F89">
        <v>4.0673829780022368E-2</v>
      </c>
      <c r="G89" t="s">
        <v>281</v>
      </c>
      <c r="H89">
        <v>0</v>
      </c>
      <c r="I89">
        <v>8.4471771197698553E-2</v>
      </c>
      <c r="J89">
        <v>5.967488715182208</v>
      </c>
      <c r="K89">
        <v>51874.967354</v>
      </c>
      <c r="L89">
        <v>0</v>
      </c>
      <c r="M89" t="s">
        <v>217</v>
      </c>
      <c r="N89">
        <v>0.96542195731563307</v>
      </c>
      <c r="O89">
        <v>312.25</v>
      </c>
      <c r="P89">
        <v>230.65</v>
      </c>
    </row>
    <row r="90" spans="1:16" x14ac:dyDescent="0.25">
      <c r="A90" s="1" t="s">
        <v>58</v>
      </c>
      <c r="B90" t="str">
        <f>HYPERLINK("https://www.suredividend.com/sure-analysis-research-database/","CorePoint Lodging Inc")</f>
        <v>CorePoint Lodging Inc</v>
      </c>
      <c r="C90" t="s">
        <v>413</v>
      </c>
      <c r="D90" t="s">
        <v>314</v>
      </c>
      <c r="E90">
        <v>15.98</v>
      </c>
      <c r="F90">
        <v>0</v>
      </c>
      <c r="G90" t="s">
        <v>245</v>
      </c>
      <c r="H90" t="s">
        <v>217</v>
      </c>
      <c r="I90" t="s">
        <v>217</v>
      </c>
      <c r="J90">
        <v>0</v>
      </c>
      <c r="K90">
        <v>932.78320499999995</v>
      </c>
      <c r="L90">
        <v>0</v>
      </c>
      <c r="M90" t="s">
        <v>217</v>
      </c>
      <c r="N90">
        <v>0.63623106927992701</v>
      </c>
      <c r="O90">
        <v>18.149999999999999</v>
      </c>
      <c r="P90">
        <v>8.3000000000000007</v>
      </c>
    </row>
    <row r="91" spans="1:16" x14ac:dyDescent="0.25">
      <c r="A91" s="1" t="s">
        <v>161</v>
      </c>
      <c r="B91" t="str">
        <f>HYPERLINK("https://www.suredividend.com/sure-analysis-PSTL/","Postal Realty Trust Inc")</f>
        <v>Postal Realty Trust Inc</v>
      </c>
      <c r="C91" t="s">
        <v>520</v>
      </c>
      <c r="D91" t="s">
        <v>383</v>
      </c>
      <c r="E91">
        <v>14.29</v>
      </c>
      <c r="F91">
        <v>6.6480055983205041E-2</v>
      </c>
      <c r="G91" t="s">
        <v>219</v>
      </c>
      <c r="H91" t="s">
        <v>217</v>
      </c>
      <c r="I91" t="s">
        <v>217</v>
      </c>
      <c r="J91">
        <v>0.92644837976675809</v>
      </c>
      <c r="K91">
        <v>310.30006200000003</v>
      </c>
      <c r="L91">
        <v>79.54372266085619</v>
      </c>
      <c r="M91">
        <v>4.6299269353661074</v>
      </c>
      <c r="N91">
        <v>0.73655583816756309</v>
      </c>
      <c r="O91">
        <v>15.22</v>
      </c>
      <c r="P91">
        <v>12.75</v>
      </c>
    </row>
    <row r="92" spans="1:16" x14ac:dyDescent="0.25">
      <c r="A92" s="1" t="s">
        <v>84</v>
      </c>
      <c r="B92" t="str">
        <f>HYPERLINK("https://www.suredividend.com/sure-analysis-research-database/","Equity Commonwealth")</f>
        <v>Equity Commonwealth</v>
      </c>
      <c r="C92" t="s">
        <v>435</v>
      </c>
      <c r="D92" t="s">
        <v>317</v>
      </c>
      <c r="E92">
        <v>19.47</v>
      </c>
      <c r="F92">
        <v>0</v>
      </c>
      <c r="G92" t="s">
        <v>254</v>
      </c>
      <c r="H92" t="s">
        <v>217</v>
      </c>
      <c r="I92" t="s">
        <v>217</v>
      </c>
      <c r="J92">
        <v>0</v>
      </c>
      <c r="K92">
        <v>2077.683536</v>
      </c>
      <c r="L92">
        <v>26.808127991793761</v>
      </c>
      <c r="M92">
        <v>0</v>
      </c>
      <c r="N92">
        <v>0.39665124016792902</v>
      </c>
      <c r="O92">
        <v>22.08</v>
      </c>
      <c r="P92">
        <v>18.100000000000001</v>
      </c>
    </row>
    <row r="93" spans="1:16" x14ac:dyDescent="0.25">
      <c r="A93" s="1" t="s">
        <v>104</v>
      </c>
      <c r="B93" t="str">
        <f>HYPERLINK("https://www.suredividend.com/sure-analysis-HIW/","Highwoods Properties, Inc.")</f>
        <v>Highwoods Properties, Inc.</v>
      </c>
      <c r="C93" t="s">
        <v>436</v>
      </c>
      <c r="D93" t="s">
        <v>317</v>
      </c>
      <c r="E93">
        <v>23.22</v>
      </c>
      <c r="F93">
        <v>8.6132644272179162E-2</v>
      </c>
      <c r="G93" t="s">
        <v>262</v>
      </c>
      <c r="H93">
        <v>0</v>
      </c>
      <c r="I93">
        <v>1.0311459317936089E-2</v>
      </c>
      <c r="J93">
        <v>1.92724372896243</v>
      </c>
      <c r="K93">
        <v>2454.1975200000002</v>
      </c>
      <c r="L93">
        <v>18.074409317955851</v>
      </c>
      <c r="M93">
        <v>1.5295585150495481</v>
      </c>
      <c r="N93">
        <v>1.5131977803411161</v>
      </c>
      <c r="O93">
        <v>29.11</v>
      </c>
      <c r="P93">
        <v>16.600000000000001</v>
      </c>
    </row>
    <row r="94" spans="1:16" x14ac:dyDescent="0.25">
      <c r="A94" s="1" t="s">
        <v>126</v>
      </c>
      <c r="B94" t="str">
        <f>HYPERLINK("https://www.suredividend.com/sure-analysis-research-database/","Life Storage Inc")</f>
        <v>Life Storage Inc</v>
      </c>
      <c r="C94" t="s">
        <v>481</v>
      </c>
      <c r="D94" t="s">
        <v>322</v>
      </c>
      <c r="E94">
        <v>133.1</v>
      </c>
      <c r="F94">
        <v>3.2499886804601003E-2</v>
      </c>
      <c r="G94" t="s">
        <v>271</v>
      </c>
      <c r="H94" t="s">
        <v>217</v>
      </c>
      <c r="I94" t="s">
        <v>217</v>
      </c>
      <c r="J94">
        <v>4.3257349336924102</v>
      </c>
      <c r="K94">
        <v>11325.443329</v>
      </c>
      <c r="L94">
        <v>30.930228312682129</v>
      </c>
      <c r="M94">
        <v>1.0083298213735219</v>
      </c>
      <c r="O94">
        <v>144.47999999999999</v>
      </c>
      <c r="P94">
        <v>91.54</v>
      </c>
    </row>
    <row r="95" spans="1:16" x14ac:dyDescent="0.25">
      <c r="A95" s="1" t="s">
        <v>127</v>
      </c>
      <c r="B95" t="str">
        <f>HYPERLINK("https://www.suredividend.com/sure-analysis-LTC/","LTC Properties, Inc.")</f>
        <v>LTC Properties, Inc.</v>
      </c>
      <c r="C95" t="s">
        <v>521</v>
      </c>
      <c r="D95" t="s">
        <v>366</v>
      </c>
      <c r="E95">
        <v>32.950000000000003</v>
      </c>
      <c r="F95">
        <v>6.9195751138087999E-2</v>
      </c>
      <c r="G95" t="s">
        <v>261</v>
      </c>
      <c r="H95">
        <v>0</v>
      </c>
      <c r="I95">
        <v>0</v>
      </c>
      <c r="J95">
        <v>2.2089293382232329</v>
      </c>
      <c r="K95">
        <v>1364.5152840000001</v>
      </c>
      <c r="L95">
        <v>17.282846341447971</v>
      </c>
      <c r="M95">
        <v>1.1504840303246</v>
      </c>
      <c r="N95">
        <v>0.63584689174716602</v>
      </c>
      <c r="O95">
        <v>36.57</v>
      </c>
      <c r="P95">
        <v>29.64</v>
      </c>
    </row>
    <row r="96" spans="1:16" x14ac:dyDescent="0.25">
      <c r="A96" s="1" t="s">
        <v>59</v>
      </c>
      <c r="B96" t="str">
        <f>HYPERLINK("https://www.suredividend.com/sure-analysis-CPT/","Camden Property Trust")</f>
        <v>Camden Property Trust</v>
      </c>
      <c r="C96" t="s">
        <v>522</v>
      </c>
      <c r="D96" t="s">
        <v>318</v>
      </c>
      <c r="E96">
        <v>99.22</v>
      </c>
      <c r="F96">
        <v>4.0314452731304171E-2</v>
      </c>
      <c r="G96" t="s">
        <v>221</v>
      </c>
      <c r="H96">
        <v>6.3829787234042534E-2</v>
      </c>
      <c r="I96">
        <v>4.5639552591273169E-2</v>
      </c>
      <c r="J96">
        <v>3.939490588702526</v>
      </c>
      <c r="K96">
        <v>10593.839059</v>
      </c>
      <c r="L96">
        <v>46.81201143283873</v>
      </c>
      <c r="M96">
        <v>1.893985859953137</v>
      </c>
      <c r="N96">
        <v>0.99172115601939204</v>
      </c>
      <c r="O96">
        <v>122.61</v>
      </c>
      <c r="P96">
        <v>81.97</v>
      </c>
    </row>
    <row r="97" spans="1:16" x14ac:dyDescent="0.25">
      <c r="A97" s="1" t="s">
        <v>136</v>
      </c>
      <c r="B97" t="str">
        <f>HYPERLINK("https://www.suredividend.com/sure-analysis-NHI/","National Health Investors, Inc.")</f>
        <v>National Health Investors, Inc.</v>
      </c>
      <c r="C97" t="s">
        <v>408</v>
      </c>
      <c r="D97" t="s">
        <v>373</v>
      </c>
      <c r="E97">
        <v>56.59</v>
      </c>
      <c r="F97">
        <v>6.3615479766743241E-2</v>
      </c>
      <c r="G97" t="s">
        <v>267</v>
      </c>
      <c r="H97">
        <v>0</v>
      </c>
      <c r="I97">
        <v>-3.035973390442093E-2</v>
      </c>
      <c r="J97">
        <v>3.5114674757751581</v>
      </c>
      <c r="K97">
        <v>2456.5629020000001</v>
      </c>
      <c r="L97">
        <v>23.295334435151201</v>
      </c>
      <c r="M97">
        <v>1.4450483439403941</v>
      </c>
      <c r="N97">
        <v>0.85126370624848102</v>
      </c>
      <c r="O97">
        <v>57.49</v>
      </c>
      <c r="P97">
        <v>44.85</v>
      </c>
    </row>
    <row r="98" spans="1:16" x14ac:dyDescent="0.25">
      <c r="A98" s="1" t="s">
        <v>166</v>
      </c>
      <c r="B98" t="str">
        <f>HYPERLINK("https://www.suredividend.com/sure-analysis-research-database/","Ryman Hospitality Properties Inc")</f>
        <v>Ryman Hospitality Properties Inc</v>
      </c>
      <c r="C98" t="s">
        <v>445</v>
      </c>
      <c r="D98" t="s">
        <v>314</v>
      </c>
      <c r="E98">
        <v>111.86</v>
      </c>
      <c r="F98">
        <v>3.3915074715866002E-2</v>
      </c>
      <c r="G98" t="s">
        <v>232</v>
      </c>
      <c r="H98" t="s">
        <v>217</v>
      </c>
      <c r="I98" t="s">
        <v>217</v>
      </c>
      <c r="J98">
        <v>3.793740257716824</v>
      </c>
      <c r="K98">
        <v>6674.9245739999997</v>
      </c>
      <c r="L98">
        <v>29.381785172309058</v>
      </c>
      <c r="M98">
        <v>0.98029464023690538</v>
      </c>
      <c r="N98">
        <v>1.1841288197784421</v>
      </c>
      <c r="O98">
        <v>114.17</v>
      </c>
      <c r="P98">
        <v>74</v>
      </c>
    </row>
    <row r="99" spans="1:16" x14ac:dyDescent="0.25">
      <c r="A99" s="1" t="s">
        <v>82</v>
      </c>
      <c r="B99" t="str">
        <f>HYPERLINK("https://www.suredividend.com/sure-analysis-EPR/","EPR Properties")</f>
        <v>EPR Properties</v>
      </c>
      <c r="C99" t="s">
        <v>464</v>
      </c>
      <c r="D99" t="s">
        <v>349</v>
      </c>
      <c r="E99">
        <v>47.51</v>
      </c>
      <c r="F99">
        <v>6.9459061250263104E-2</v>
      </c>
      <c r="G99" t="s">
        <v>232</v>
      </c>
      <c r="H99">
        <v>0</v>
      </c>
      <c r="I99">
        <v>0</v>
      </c>
      <c r="J99">
        <v>3.188147163368718</v>
      </c>
      <c r="K99">
        <v>3578.9014090000001</v>
      </c>
      <c r="L99">
        <v>24.563664879923682</v>
      </c>
      <c r="M99">
        <v>1.651889721952704</v>
      </c>
      <c r="N99">
        <v>1.0424991833802231</v>
      </c>
      <c r="O99">
        <v>49.06</v>
      </c>
      <c r="P99">
        <v>31.8</v>
      </c>
    </row>
    <row r="100" spans="1:16" x14ac:dyDescent="0.25">
      <c r="A100" s="1" t="s">
        <v>72</v>
      </c>
      <c r="B100" t="str">
        <f>HYPERLINK("https://www.suredividend.com/sure-analysis-research-database/","Diversified Healthcare Trust")</f>
        <v>Diversified Healthcare Trust</v>
      </c>
      <c r="C100" t="s">
        <v>523</v>
      </c>
      <c r="D100" t="s">
        <v>346</v>
      </c>
      <c r="E100">
        <v>3.02</v>
      </c>
      <c r="F100">
        <v>1.3048808979442E-2</v>
      </c>
      <c r="G100" t="s">
        <v>250</v>
      </c>
      <c r="H100">
        <v>0</v>
      </c>
      <c r="I100">
        <v>-0.51939633471230828</v>
      </c>
      <c r="J100">
        <v>3.9407403117914998E-2</v>
      </c>
      <c r="K100">
        <v>726.16005399999995</v>
      </c>
      <c r="L100" t="s">
        <v>217</v>
      </c>
      <c r="M100" t="s">
        <v>217</v>
      </c>
      <c r="N100">
        <v>2.1276125801242558</v>
      </c>
      <c r="O100">
        <v>3.96</v>
      </c>
      <c r="P100">
        <v>0.61899999999999999</v>
      </c>
    </row>
    <row r="101" spans="1:16" x14ac:dyDescent="0.25">
      <c r="A101" s="1" t="s">
        <v>100</v>
      </c>
      <c r="B101" t="str">
        <f>HYPERLINK("https://www.suredividend.com/sure-analysis-GOOD/","Gladstone Commercial Corp")</f>
        <v>Gladstone Commercial Corp</v>
      </c>
      <c r="C101" t="s">
        <v>428</v>
      </c>
      <c r="D101" t="s">
        <v>354</v>
      </c>
      <c r="E101">
        <v>13.47</v>
      </c>
      <c r="F101">
        <v>8.9086859688195977E-2</v>
      </c>
      <c r="G101" t="s">
        <v>261</v>
      </c>
      <c r="H101">
        <v>0</v>
      </c>
      <c r="I101">
        <v>-4.4258393394558837E-2</v>
      </c>
      <c r="J101">
        <v>1.114150026945862</v>
      </c>
      <c r="K101">
        <v>538.11060499999996</v>
      </c>
      <c r="L101" t="s">
        <v>217</v>
      </c>
      <c r="M101" t="s">
        <v>217</v>
      </c>
      <c r="N101">
        <v>1.0972529607958981</v>
      </c>
      <c r="O101">
        <v>14.98</v>
      </c>
      <c r="P101">
        <v>9.7100000000000009</v>
      </c>
    </row>
    <row r="102" spans="1:16" x14ac:dyDescent="0.25">
      <c r="A102" s="1" t="s">
        <v>208</v>
      </c>
      <c r="B102" t="str">
        <f>HYPERLINK("https://www.suredividend.com/sure-analysis-VTR/","Ventas Inc")</f>
        <v>Ventas Inc</v>
      </c>
      <c r="C102" t="s">
        <v>524</v>
      </c>
      <c r="D102" t="s">
        <v>390</v>
      </c>
      <c r="E102">
        <v>49.11</v>
      </c>
      <c r="F102">
        <v>3.6652412950519242E-2</v>
      </c>
      <c r="G102" t="s">
        <v>234</v>
      </c>
      <c r="H102">
        <v>0</v>
      </c>
      <c r="I102">
        <v>-0.1070181156534039</v>
      </c>
      <c r="J102">
        <v>1.7743938409651689</v>
      </c>
      <c r="K102">
        <v>19760.918484999998</v>
      </c>
      <c r="L102">
        <v>4093.8302227408331</v>
      </c>
      <c r="M102">
        <v>149.10872613152679</v>
      </c>
      <c r="N102">
        <v>0.95584865296091004</v>
      </c>
      <c r="O102">
        <v>51.1</v>
      </c>
      <c r="P102">
        <v>38.979999999999997</v>
      </c>
    </row>
    <row r="103" spans="1:16" x14ac:dyDescent="0.25">
      <c r="A103" s="1" t="s">
        <v>167</v>
      </c>
      <c r="B103" t="str">
        <f>HYPERLINK("https://www.suredividend.com/sure-analysis-research-database/","RLJ Lodging Trust")</f>
        <v>RLJ Lodging Trust</v>
      </c>
      <c r="C103" t="s">
        <v>525</v>
      </c>
      <c r="D103" t="s">
        <v>314</v>
      </c>
      <c r="E103">
        <v>11.55</v>
      </c>
      <c r="F103">
        <v>3.0785146875840001E-2</v>
      </c>
      <c r="G103" t="s">
        <v>232</v>
      </c>
      <c r="H103">
        <v>1</v>
      </c>
      <c r="I103">
        <v>-0.2124154064688504</v>
      </c>
      <c r="J103">
        <v>0.35556844641595903</v>
      </c>
      <c r="K103">
        <v>1800.0023349999999</v>
      </c>
      <c r="L103">
        <v>36.531951917924992</v>
      </c>
      <c r="M103">
        <v>1.138547699058466</v>
      </c>
      <c r="N103">
        <v>1.267533532725416</v>
      </c>
      <c r="O103">
        <v>12.48</v>
      </c>
      <c r="P103">
        <v>8.9499999999999993</v>
      </c>
    </row>
    <row r="104" spans="1:16" x14ac:dyDescent="0.25">
      <c r="A104" s="1" t="s">
        <v>145</v>
      </c>
      <c r="B104" t="str">
        <f>HYPERLINK("https://www.suredividend.com/sure-analysis-OHI/","Omega Healthcare Investors, Inc.")</f>
        <v>Omega Healthcare Investors, Inc.</v>
      </c>
      <c r="C104" t="s">
        <v>460</v>
      </c>
      <c r="D104" t="s">
        <v>377</v>
      </c>
      <c r="E104">
        <v>30.64</v>
      </c>
      <c r="F104">
        <v>8.7467362924281991E-2</v>
      </c>
      <c r="G104" t="s">
        <v>275</v>
      </c>
      <c r="H104">
        <v>0</v>
      </c>
      <c r="I104">
        <v>3.0121027656078159E-3</v>
      </c>
      <c r="J104">
        <v>2.5959250754261092</v>
      </c>
      <c r="K104">
        <v>7506.6035670000001</v>
      </c>
      <c r="L104">
        <v>32.25067910430576</v>
      </c>
      <c r="M104">
        <v>2.7554665910477749</v>
      </c>
      <c r="N104">
        <v>0.60561209051772602</v>
      </c>
      <c r="O104">
        <v>34.06</v>
      </c>
      <c r="P104">
        <v>23.96</v>
      </c>
    </row>
    <row r="105" spans="1:16" x14ac:dyDescent="0.25">
      <c r="A105" s="1" t="s">
        <v>175</v>
      </c>
      <c r="B105" t="str">
        <f>HYPERLINK("https://www.suredividend.com/sure-analysis-SBRA/","Sabra Healthcare REIT Inc")</f>
        <v>Sabra Healthcare REIT Inc</v>
      </c>
      <c r="C105" t="s">
        <v>526</v>
      </c>
      <c r="D105" t="s">
        <v>384</v>
      </c>
      <c r="E105">
        <v>14.26</v>
      </c>
      <c r="F105">
        <v>8.4151472650771386E-2</v>
      </c>
      <c r="G105" t="s">
        <v>219</v>
      </c>
      <c r="H105">
        <v>0</v>
      </c>
      <c r="I105">
        <v>-7.7892088518272229E-2</v>
      </c>
      <c r="J105">
        <v>1.1419075565456751</v>
      </c>
      <c r="K105">
        <v>3297.1903980000002</v>
      </c>
      <c r="L105" t="s">
        <v>217</v>
      </c>
      <c r="M105" t="s">
        <v>217</v>
      </c>
      <c r="N105">
        <v>0.94846557893948402</v>
      </c>
      <c r="O105">
        <v>14.8</v>
      </c>
      <c r="P105">
        <v>9.19</v>
      </c>
    </row>
    <row r="106" spans="1:16" x14ac:dyDescent="0.25">
      <c r="A106" s="1" t="s">
        <v>111</v>
      </c>
      <c r="B106" t="str">
        <f>HYPERLINK("https://www.suredividend.com/sure-analysis-research-database/","INDUS Realty Trust Inc")</f>
        <v>INDUS Realty Trust Inc</v>
      </c>
      <c r="C106" t="s">
        <v>425</v>
      </c>
      <c r="D106" t="s">
        <v>359</v>
      </c>
      <c r="E106">
        <v>66.989999999999995</v>
      </c>
      <c r="F106">
        <v>0</v>
      </c>
      <c r="G106" t="s">
        <v>265</v>
      </c>
      <c r="H106" t="s">
        <v>217</v>
      </c>
      <c r="I106" t="s">
        <v>217</v>
      </c>
      <c r="J106">
        <v>0.7000000178813931</v>
      </c>
      <c r="K106">
        <v>0</v>
      </c>
      <c r="L106">
        <v>0</v>
      </c>
      <c r="M106">
        <v>112.90322869054729</v>
      </c>
    </row>
    <row r="107" spans="1:16" x14ac:dyDescent="0.25">
      <c r="A107" s="1" t="s">
        <v>96</v>
      </c>
      <c r="B107" t="str">
        <f>HYPERLINK("https://www.suredividend.com/sure-analysis-research-database/","Geo Group, Inc.")</f>
        <v>Geo Group, Inc.</v>
      </c>
      <c r="C107" t="s">
        <v>468</v>
      </c>
      <c r="D107" t="s">
        <v>342</v>
      </c>
      <c r="E107">
        <v>10.72</v>
      </c>
      <c r="F107">
        <v>0</v>
      </c>
      <c r="G107" t="s">
        <v>258</v>
      </c>
      <c r="H107" t="s">
        <v>217</v>
      </c>
      <c r="I107" t="s">
        <v>217</v>
      </c>
      <c r="J107">
        <v>0</v>
      </c>
      <c r="K107">
        <v>1352.0783960000001</v>
      </c>
      <c r="L107">
        <v>13.17969348773736</v>
      </c>
      <c r="M107">
        <v>0</v>
      </c>
      <c r="N107">
        <v>0.86917197865249307</v>
      </c>
      <c r="O107">
        <v>12.42</v>
      </c>
      <c r="P107">
        <v>6.94</v>
      </c>
    </row>
    <row r="108" spans="1:16" x14ac:dyDescent="0.25">
      <c r="A108" s="1" t="s">
        <v>209</v>
      </c>
      <c r="B108" t="str">
        <f>HYPERLINK("https://www.suredividend.com/sure-analysis-WELL/","Welltower Inc.")</f>
        <v>Welltower Inc.</v>
      </c>
      <c r="C108" t="s">
        <v>527</v>
      </c>
      <c r="D108" t="s">
        <v>404</v>
      </c>
      <c r="E108">
        <v>91.93</v>
      </c>
      <c r="F108">
        <v>2.6541934080278471E-2</v>
      </c>
      <c r="G108" t="s">
        <v>299</v>
      </c>
      <c r="H108">
        <v>0</v>
      </c>
      <c r="I108">
        <v>-6.8544489199336978E-2</v>
      </c>
      <c r="J108">
        <v>2.4136223954912941</v>
      </c>
      <c r="K108">
        <v>50880.416294000002</v>
      </c>
      <c r="L108">
        <v>201.54251765078931</v>
      </c>
      <c r="M108">
        <v>4.808970702313796</v>
      </c>
      <c r="N108">
        <v>0.90989002939049002</v>
      </c>
      <c r="O108">
        <v>93.42</v>
      </c>
      <c r="P108">
        <v>63.75</v>
      </c>
    </row>
    <row r="109" spans="1:16" x14ac:dyDescent="0.25">
      <c r="A109" s="1" t="s">
        <v>183</v>
      </c>
      <c r="B109" t="str">
        <f>HYPERLINK("https://www.suredividend.com/sure-analysis-research-database/","Sotherly Hotels Inc")</f>
        <v>Sotherly Hotels Inc</v>
      </c>
      <c r="C109" t="s">
        <v>461</v>
      </c>
      <c r="D109" t="s">
        <v>314</v>
      </c>
      <c r="E109">
        <v>1.45</v>
      </c>
      <c r="F109">
        <v>0</v>
      </c>
      <c r="G109" t="s">
        <v>288</v>
      </c>
      <c r="H109" t="s">
        <v>217</v>
      </c>
      <c r="I109" t="s">
        <v>217</v>
      </c>
      <c r="J109">
        <v>0</v>
      </c>
      <c r="K109">
        <v>28.560366999999999</v>
      </c>
      <c r="L109">
        <v>0</v>
      </c>
      <c r="M109" t="s">
        <v>217</v>
      </c>
      <c r="N109">
        <v>0.63043579881576806</v>
      </c>
      <c r="O109">
        <v>2.5</v>
      </c>
      <c r="P109">
        <v>1.34</v>
      </c>
    </row>
    <row r="110" spans="1:16" x14ac:dyDescent="0.25">
      <c r="A110" s="1" t="s">
        <v>162</v>
      </c>
      <c r="B110" t="str">
        <f>HYPERLINK("https://www.suredividend.com/sure-analysis-research-database/","Qts Realty Trust Inc")</f>
        <v>Qts Realty Trust Inc</v>
      </c>
      <c r="C110" t="s">
        <v>528</v>
      </c>
      <c r="D110" t="s">
        <v>338</v>
      </c>
      <c r="E110">
        <v>77.95</v>
      </c>
      <c r="F110">
        <v>2.4627146196999999E-2</v>
      </c>
      <c r="G110" t="s">
        <v>282</v>
      </c>
      <c r="H110" t="s">
        <v>217</v>
      </c>
      <c r="I110" t="s">
        <v>217</v>
      </c>
      <c r="J110">
        <v>1.9196860460561931</v>
      </c>
      <c r="K110">
        <v>6000.0243810000002</v>
      </c>
      <c r="L110" t="s">
        <v>217</v>
      </c>
      <c r="M110" t="s">
        <v>217</v>
      </c>
      <c r="N110">
        <v>0.51158584866121504</v>
      </c>
      <c r="O110">
        <v>78.150000000000006</v>
      </c>
      <c r="P110">
        <v>55.11</v>
      </c>
    </row>
    <row r="111" spans="1:16" x14ac:dyDescent="0.25">
      <c r="A111" s="1" t="s">
        <v>128</v>
      </c>
      <c r="B111" t="str">
        <f>HYPERLINK("https://www.suredividend.com/sure-analysis-LXP/","LXP Industrial Trust")</f>
        <v>LXP Industrial Trust</v>
      </c>
      <c r="C111" t="s">
        <v>426</v>
      </c>
      <c r="D111" t="s">
        <v>359</v>
      </c>
      <c r="E111">
        <v>9.5399999999999991</v>
      </c>
      <c r="F111">
        <v>5.4507337526205457E-2</v>
      </c>
      <c r="G111" t="s">
        <v>232</v>
      </c>
      <c r="H111">
        <v>4.0000000000000042E-2</v>
      </c>
      <c r="I111">
        <v>4.8682202157017462E-2</v>
      </c>
      <c r="J111">
        <v>0.49518554906779799</v>
      </c>
      <c r="K111">
        <v>2791.7338450000002</v>
      </c>
      <c r="L111">
        <v>58.461957269700328</v>
      </c>
      <c r="M111">
        <v>3.079512121068396</v>
      </c>
      <c r="N111">
        <v>1.0712339723884079</v>
      </c>
      <c r="O111">
        <v>11.31</v>
      </c>
      <c r="P111">
        <v>7.65</v>
      </c>
    </row>
    <row r="112" spans="1:16" x14ac:dyDescent="0.25">
      <c r="A112" s="1" t="s">
        <v>87</v>
      </c>
      <c r="B112" t="str">
        <f>HYPERLINK("https://www.suredividend.com/sure-analysis-ESRT/","Empire State Realty Trust Inc")</f>
        <v>Empire State Realty Trust Inc</v>
      </c>
      <c r="C112" t="s">
        <v>529</v>
      </c>
      <c r="D112" t="s">
        <v>317</v>
      </c>
      <c r="E112">
        <v>10.25</v>
      </c>
      <c r="F112">
        <v>1.3658536585365861E-2</v>
      </c>
      <c r="G112" t="s">
        <v>230</v>
      </c>
      <c r="H112" t="s">
        <v>217</v>
      </c>
      <c r="I112" t="s">
        <v>217</v>
      </c>
      <c r="J112">
        <v>0.13916908847673601</v>
      </c>
      <c r="K112">
        <v>1655.3147509999999</v>
      </c>
      <c r="L112">
        <v>31.470460474533731</v>
      </c>
      <c r="M112">
        <v>0.70394076113675264</v>
      </c>
      <c r="N112">
        <v>1.274495747053132</v>
      </c>
      <c r="O112">
        <v>10.25</v>
      </c>
      <c r="P112">
        <v>5.32</v>
      </c>
    </row>
    <row r="113" spans="1:16" x14ac:dyDescent="0.25">
      <c r="A113" s="1" t="s">
        <v>150</v>
      </c>
      <c r="B113" t="str">
        <f>HYPERLINK("https://www.suredividend.com/sure-analysis-PDM/","Piedmont Office Realty Trust Inc")</f>
        <v>Piedmont Office Realty Trust Inc</v>
      </c>
      <c r="C113" t="s">
        <v>530</v>
      </c>
      <c r="D113" t="s">
        <v>317</v>
      </c>
      <c r="E113">
        <v>7.31</v>
      </c>
      <c r="F113">
        <v>6.8399452804377564E-2</v>
      </c>
      <c r="G113" t="s">
        <v>278</v>
      </c>
      <c r="H113">
        <v>-0.40476190476190482</v>
      </c>
      <c r="I113">
        <v>-9.85572635745805E-2</v>
      </c>
      <c r="J113">
        <v>0.64454043645413406</v>
      </c>
      <c r="K113">
        <v>904.34512199999995</v>
      </c>
      <c r="L113">
        <v>16.37950304517134</v>
      </c>
      <c r="M113">
        <v>1.4422475642294339</v>
      </c>
      <c r="N113">
        <v>1.7435515178547381</v>
      </c>
      <c r="O113">
        <v>10.34</v>
      </c>
      <c r="P113">
        <v>4.8099999999999996</v>
      </c>
    </row>
    <row r="114" spans="1:16" x14ac:dyDescent="0.25">
      <c r="A114" s="1" t="s">
        <v>191</v>
      </c>
      <c r="B114" t="str">
        <f>HYPERLINK("https://www.suredividend.com/sure-analysis-research-database/","Sun Communities, Inc.")</f>
        <v>Sun Communities, Inc.</v>
      </c>
      <c r="C114" t="s">
        <v>449</v>
      </c>
      <c r="D114" t="s">
        <v>394</v>
      </c>
      <c r="E114">
        <v>134.69</v>
      </c>
      <c r="F114">
        <v>2.7319610229444999E-2</v>
      </c>
      <c r="G114" t="s">
        <v>232</v>
      </c>
      <c r="H114">
        <v>5.6818181818181879E-2</v>
      </c>
      <c r="I114">
        <v>4.3961149790192833E-2</v>
      </c>
      <c r="J114">
        <v>3.6796783018040689</v>
      </c>
      <c r="K114">
        <v>16761.529106000002</v>
      </c>
      <c r="L114">
        <v>74.694871239839571</v>
      </c>
      <c r="M114">
        <v>2.0789142948045591</v>
      </c>
      <c r="N114">
        <v>0.9300815231910351</v>
      </c>
      <c r="O114">
        <v>159.18</v>
      </c>
      <c r="P114">
        <v>102.03</v>
      </c>
    </row>
    <row r="115" spans="1:16" x14ac:dyDescent="0.25">
      <c r="A115" s="1" t="s">
        <v>123</v>
      </c>
      <c r="B115" t="str">
        <f>HYPERLINK("https://www.suredividend.com/sure-analysis-KRG/","Kite Realty Group Trust")</f>
        <v>Kite Realty Group Trust</v>
      </c>
      <c r="C115" t="s">
        <v>442</v>
      </c>
      <c r="D115" t="s">
        <v>321</v>
      </c>
      <c r="E115">
        <v>22.18</v>
      </c>
      <c r="F115">
        <v>4.5085662759242563E-2</v>
      </c>
      <c r="G115" t="s">
        <v>227</v>
      </c>
      <c r="H115">
        <v>4.1666666666666741E-2</v>
      </c>
      <c r="I115">
        <v>-4.6678789421978228E-2</v>
      </c>
      <c r="J115">
        <v>0.9539907688686331</v>
      </c>
      <c r="K115">
        <v>4866.0113119999996</v>
      </c>
      <c r="L115">
        <v>126.74214862344699</v>
      </c>
      <c r="M115">
        <v>5.4576130942141479</v>
      </c>
      <c r="N115">
        <v>1.147669289124597</v>
      </c>
      <c r="O115">
        <v>23.71</v>
      </c>
      <c r="P115">
        <v>17.940000000000001</v>
      </c>
    </row>
    <row r="116" spans="1:16" x14ac:dyDescent="0.25">
      <c r="A116" s="1" t="s">
        <v>130</v>
      </c>
      <c r="B116" t="str">
        <f>HYPERLINK("https://www.suredividend.com/sure-analysis-MAC/","Macerich Co.")</f>
        <v>Macerich Co.</v>
      </c>
      <c r="C116" t="s">
        <v>441</v>
      </c>
      <c r="D116" t="s">
        <v>321</v>
      </c>
      <c r="E116">
        <v>15.69</v>
      </c>
      <c r="F116">
        <v>4.3339706819630341E-2</v>
      </c>
      <c r="G116" t="s">
        <v>269</v>
      </c>
      <c r="H116">
        <v>0</v>
      </c>
      <c r="I116">
        <v>-0.25684820418238441</v>
      </c>
      <c r="J116">
        <v>0.66412132740563901</v>
      </c>
      <c r="K116">
        <v>3380.3818970000002</v>
      </c>
      <c r="L116" t="s">
        <v>217</v>
      </c>
      <c r="M116" t="s">
        <v>217</v>
      </c>
      <c r="N116">
        <v>1.8381866962169651</v>
      </c>
      <c r="O116">
        <v>16.54</v>
      </c>
      <c r="P116">
        <v>8.36</v>
      </c>
    </row>
    <row r="117" spans="1:16" x14ac:dyDescent="0.25">
      <c r="A117" s="1" t="s">
        <v>32</v>
      </c>
      <c r="B117" t="str">
        <f>HYPERLINK("https://www.suredividend.com/sure-analysis-ARE/","Alexandria Real Estate Equities Inc.")</f>
        <v>Alexandria Real Estate Equities Inc.</v>
      </c>
      <c r="C117" t="s">
        <v>472</v>
      </c>
      <c r="D117" t="s">
        <v>320</v>
      </c>
      <c r="E117">
        <v>126.25</v>
      </c>
      <c r="F117">
        <v>3.8336633663366343E-2</v>
      </c>
      <c r="G117" t="s">
        <v>227</v>
      </c>
      <c r="H117">
        <v>4.9586776859504189E-2</v>
      </c>
      <c r="I117">
        <v>5.5374015951410671E-2</v>
      </c>
      <c r="J117">
        <v>4.8802909827345093</v>
      </c>
      <c r="K117">
        <v>21939.151320000001</v>
      </c>
      <c r="L117">
        <v>91.961065180030999</v>
      </c>
      <c r="M117">
        <v>3.461199278535112</v>
      </c>
      <c r="N117">
        <v>1.413815614845737</v>
      </c>
      <c r="O117">
        <v>165.31</v>
      </c>
      <c r="P117">
        <v>89.84</v>
      </c>
    </row>
    <row r="118" spans="1:16" x14ac:dyDescent="0.25">
      <c r="A118" s="1" t="s">
        <v>200</v>
      </c>
      <c r="B118" t="str">
        <f>HYPERLINK("https://www.suredividend.com/sure-analysis-UDR/","UDR Inc")</f>
        <v>UDR Inc</v>
      </c>
      <c r="C118" t="s">
        <v>456</v>
      </c>
      <c r="D118" t="s">
        <v>318</v>
      </c>
      <c r="E118">
        <v>38.590000000000003</v>
      </c>
      <c r="F118">
        <v>4.3534594454521888E-2</v>
      </c>
      <c r="G118" t="s">
        <v>235</v>
      </c>
      <c r="H118">
        <v>0.1052631578947367</v>
      </c>
      <c r="I118">
        <v>4.1640225538476683E-2</v>
      </c>
      <c r="J118">
        <v>1.652540270355686</v>
      </c>
      <c r="K118">
        <v>12693.336691</v>
      </c>
      <c r="L118">
        <v>28.134515214045379</v>
      </c>
      <c r="M118">
        <v>1.206233773982252</v>
      </c>
      <c r="N118">
        <v>1.0542733344801229</v>
      </c>
      <c r="O118">
        <v>43.55</v>
      </c>
      <c r="P118">
        <v>30.61</v>
      </c>
    </row>
    <row r="119" spans="1:16" x14ac:dyDescent="0.25">
      <c r="A119" s="1" t="s">
        <v>27</v>
      </c>
      <c r="B119" t="str">
        <f>HYPERLINK("https://www.suredividend.com/sure-analysis-research-database/","Alexander &amp; Baldwin Inc.")</f>
        <v>Alexander &amp; Baldwin Inc.</v>
      </c>
      <c r="C119" t="s">
        <v>486</v>
      </c>
      <c r="D119" t="s">
        <v>329</v>
      </c>
      <c r="E119">
        <v>18.149999999999999</v>
      </c>
      <c r="F119">
        <v>4.7746484353157002E-2</v>
      </c>
      <c r="G119" t="s">
        <v>228</v>
      </c>
      <c r="H119" t="s">
        <v>217</v>
      </c>
      <c r="I119" t="s">
        <v>217</v>
      </c>
      <c r="J119">
        <v>0.86659869100980402</v>
      </c>
      <c r="K119">
        <v>1316.5341169999999</v>
      </c>
      <c r="L119" t="s">
        <v>217</v>
      </c>
      <c r="M119" t="s">
        <v>217</v>
      </c>
      <c r="N119">
        <v>0.95496920181028011</v>
      </c>
      <c r="O119">
        <v>19.510000000000002</v>
      </c>
      <c r="P119">
        <v>15.38</v>
      </c>
    </row>
    <row r="120" spans="1:16" x14ac:dyDescent="0.25">
      <c r="A120" s="1" t="s">
        <v>45</v>
      </c>
      <c r="B120" t="str">
        <f>HYPERLINK("https://www.suredividend.com/sure-analysis-research-database/","CBL&amp; Associates Properties, Inc.")</f>
        <v>CBL&amp; Associates Properties, Inc.</v>
      </c>
      <c r="C120" t="s">
        <v>438</v>
      </c>
      <c r="D120" t="s">
        <v>321</v>
      </c>
      <c r="E120">
        <v>25.12</v>
      </c>
      <c r="F120">
        <v>5.8241706036939997E-2</v>
      </c>
      <c r="G120" t="s">
        <v>230</v>
      </c>
      <c r="H120" t="s">
        <v>217</v>
      </c>
      <c r="I120" t="s">
        <v>217</v>
      </c>
      <c r="J120">
        <v>1.463031655647935</v>
      </c>
      <c r="K120">
        <v>803.87107300000002</v>
      </c>
      <c r="L120" t="s">
        <v>217</v>
      </c>
      <c r="M120" t="s">
        <v>217</v>
      </c>
      <c r="N120">
        <v>0.71163639804462908</v>
      </c>
      <c r="O120">
        <v>25.64</v>
      </c>
      <c r="P120">
        <v>19.579999999999998</v>
      </c>
    </row>
    <row r="121" spans="1:16" x14ac:dyDescent="0.25">
      <c r="A121" s="1" t="s">
        <v>95</v>
      </c>
      <c r="B121" t="str">
        <f>HYPERLINK("https://www.suredividend.com/sure-analysis-research-database/","Franklin Street Properties Corp.")</f>
        <v>Franklin Street Properties Corp.</v>
      </c>
      <c r="C121" t="s">
        <v>531</v>
      </c>
      <c r="D121" t="s">
        <v>317</v>
      </c>
      <c r="E121">
        <v>2.64</v>
      </c>
      <c r="F121">
        <v>1.4947164282293E-2</v>
      </c>
      <c r="G121" t="s">
        <v>257</v>
      </c>
      <c r="H121">
        <v>0</v>
      </c>
      <c r="I121">
        <v>-0.35560598502274582</v>
      </c>
      <c r="J121">
        <v>3.9460513705252998E-2</v>
      </c>
      <c r="K121">
        <v>273.05613199999999</v>
      </c>
      <c r="L121" t="s">
        <v>217</v>
      </c>
      <c r="M121" t="s">
        <v>217</v>
      </c>
      <c r="N121">
        <v>1.462923683250881</v>
      </c>
      <c r="O121">
        <v>3.11</v>
      </c>
      <c r="P121">
        <v>1.1100000000000001</v>
      </c>
    </row>
    <row r="122" spans="1:16" x14ac:dyDescent="0.25">
      <c r="A122" s="1" t="s">
        <v>22</v>
      </c>
      <c r="B122" t="str">
        <f>HYPERLINK("https://www.suredividend.com/sure-analysis-research-database/","Ashford Hospitality Trust Inc")</f>
        <v>Ashford Hospitality Trust Inc</v>
      </c>
      <c r="C122" t="s">
        <v>409</v>
      </c>
      <c r="D122" t="s">
        <v>314</v>
      </c>
      <c r="E122">
        <v>1.52</v>
      </c>
      <c r="F122">
        <v>0</v>
      </c>
      <c r="G122" t="s">
        <v>225</v>
      </c>
      <c r="H122" t="s">
        <v>217</v>
      </c>
      <c r="I122" t="s">
        <v>217</v>
      </c>
      <c r="J122">
        <v>0</v>
      </c>
      <c r="K122">
        <v>52.429882999999997</v>
      </c>
      <c r="L122" t="s">
        <v>217</v>
      </c>
      <c r="M122">
        <v>0</v>
      </c>
      <c r="N122">
        <v>2.4862994621853032</v>
      </c>
      <c r="O122">
        <v>7.52</v>
      </c>
      <c r="P122">
        <v>1.5</v>
      </c>
    </row>
    <row r="123" spans="1:16" x14ac:dyDescent="0.25">
      <c r="A123" s="1" t="s">
        <v>213</v>
      </c>
      <c r="B123" t="str">
        <f>HYPERLINK("https://www.suredividend.com/sure-analysis-research-database/","Weingarten Realty Investors")</f>
        <v>Weingarten Realty Investors</v>
      </c>
      <c r="C123" t="s">
        <v>455</v>
      </c>
      <c r="D123" t="s">
        <v>318</v>
      </c>
      <c r="E123">
        <v>31.44</v>
      </c>
      <c r="F123">
        <v>4.9146813288632997E-2</v>
      </c>
      <c r="G123" t="s">
        <v>302</v>
      </c>
      <c r="H123" t="s">
        <v>217</v>
      </c>
      <c r="I123" t="s">
        <v>217</v>
      </c>
      <c r="J123">
        <v>1.5451758097946211</v>
      </c>
      <c r="K123">
        <v>4017.5540179999998</v>
      </c>
      <c r="L123">
        <v>45.881344133205431</v>
      </c>
      <c r="M123">
        <v>2.250474526353949</v>
      </c>
      <c r="N123">
        <v>1.1695843134196839</v>
      </c>
      <c r="O123">
        <v>33.409999999999997</v>
      </c>
      <c r="P123">
        <v>14.4</v>
      </c>
    </row>
    <row r="124" spans="1:16" x14ac:dyDescent="0.25">
      <c r="A124" s="1" t="s">
        <v>176</v>
      </c>
      <c r="B124" t="str">
        <f>HYPERLINK("https://www.suredividend.com/sure-analysis-research-database/","Global Self Storage Inc")</f>
        <v>Global Self Storage Inc</v>
      </c>
      <c r="C124" t="s">
        <v>484</v>
      </c>
      <c r="D124" t="s">
        <v>322</v>
      </c>
      <c r="E124">
        <v>4.51</v>
      </c>
      <c r="F124">
        <v>6.1551693836935012E-2</v>
      </c>
      <c r="G124" t="s">
        <v>281</v>
      </c>
      <c r="H124">
        <v>0</v>
      </c>
      <c r="I124">
        <v>2.20800938152379E-2</v>
      </c>
      <c r="J124">
        <v>0.27759813920457899</v>
      </c>
      <c r="K124">
        <v>50.254795000000001</v>
      </c>
      <c r="L124">
        <v>0</v>
      </c>
      <c r="M124" t="s">
        <v>217</v>
      </c>
      <c r="N124">
        <v>0.45291125249429198</v>
      </c>
      <c r="O124">
        <v>5.19</v>
      </c>
      <c r="P124">
        <v>4.2</v>
      </c>
    </row>
    <row r="125" spans="1:16" x14ac:dyDescent="0.25">
      <c r="A125" s="1" t="s">
        <v>56</v>
      </c>
      <c r="B125" t="str">
        <f>HYPERLINK("https://www.suredividend.com/sure-analysis-research-database/","CyrusOne Inc")</f>
        <v>CyrusOne Inc</v>
      </c>
      <c r="C125" t="s">
        <v>532</v>
      </c>
      <c r="D125" t="s">
        <v>339</v>
      </c>
      <c r="E125">
        <v>89.84</v>
      </c>
      <c r="F125">
        <v>0</v>
      </c>
      <c r="G125" t="s">
        <v>243</v>
      </c>
      <c r="H125" t="s">
        <v>217</v>
      </c>
      <c r="I125" t="s">
        <v>217</v>
      </c>
      <c r="J125">
        <v>1.549999952316284</v>
      </c>
      <c r="K125">
        <v>0</v>
      </c>
      <c r="L125">
        <v>0</v>
      </c>
      <c r="M125">
        <v>7.7114425488372342</v>
      </c>
    </row>
    <row r="126" spans="1:16" x14ac:dyDescent="0.25">
      <c r="A126" s="1" t="s">
        <v>109</v>
      </c>
      <c r="B126" t="str">
        <f>HYPERLINK("https://www.suredividend.com/sure-analysis-IIPR/","Innovative Industrial Properties Inc")</f>
        <v>Innovative Industrial Properties Inc</v>
      </c>
      <c r="C126" t="s">
        <v>533</v>
      </c>
      <c r="D126" t="s">
        <v>358</v>
      </c>
      <c r="E126">
        <v>93.21</v>
      </c>
      <c r="F126">
        <v>7.8103207810320791E-2</v>
      </c>
      <c r="G126" t="s">
        <v>227</v>
      </c>
      <c r="H126">
        <v>1.111111111111107E-2</v>
      </c>
      <c r="I126">
        <v>0.32242720460880808</v>
      </c>
      <c r="J126">
        <v>7.0014785499980183</v>
      </c>
      <c r="K126">
        <v>2613.5925539999998</v>
      </c>
      <c r="L126">
        <v>16.007303961414792</v>
      </c>
      <c r="M126">
        <v>1.209236364421074</v>
      </c>
      <c r="N126">
        <v>1.557018472149732</v>
      </c>
      <c r="O126">
        <v>105.67</v>
      </c>
      <c r="P126">
        <v>59.34</v>
      </c>
    </row>
    <row r="127" spans="1:16" x14ac:dyDescent="0.25">
      <c r="A127" s="1" t="s">
        <v>71</v>
      </c>
      <c r="B127" t="str">
        <f>HYPERLINK("https://www.suredividend.com/sure-analysis-DEI/","Douglas Emmett Inc")</f>
        <v>Douglas Emmett Inc</v>
      </c>
      <c r="C127" t="s">
        <v>450</v>
      </c>
      <c r="D127" t="s">
        <v>345</v>
      </c>
      <c r="E127">
        <v>14.44</v>
      </c>
      <c r="F127">
        <v>5.2631578947368432E-2</v>
      </c>
      <c r="G127" t="s">
        <v>221</v>
      </c>
      <c r="H127">
        <v>0</v>
      </c>
      <c r="I127">
        <v>-6.08043971951574E-2</v>
      </c>
      <c r="J127">
        <v>0.7441661109771921</v>
      </c>
      <c r="K127">
        <v>2407.6928210000001</v>
      </c>
      <c r="L127">
        <v>114.5538500903987</v>
      </c>
      <c r="M127">
        <v>6.0847596972787574</v>
      </c>
      <c r="N127">
        <v>1.8026719470447401</v>
      </c>
      <c r="O127">
        <v>16.940000000000001</v>
      </c>
      <c r="P127">
        <v>9.65</v>
      </c>
    </row>
    <row r="128" spans="1:16" x14ac:dyDescent="0.25">
      <c r="A128" s="1" t="s">
        <v>195</v>
      </c>
      <c r="B128" t="str">
        <f>HYPERLINK("https://www.suredividend.com/sure-analysis-research-database/","Terreno Realty Corp")</f>
        <v>Terreno Realty Corp</v>
      </c>
      <c r="C128" t="s">
        <v>424</v>
      </c>
      <c r="D128" t="s">
        <v>324</v>
      </c>
      <c r="E128">
        <v>62.87</v>
      </c>
      <c r="F128">
        <v>2.6750968768478999E-2</v>
      </c>
      <c r="G128" t="s">
        <v>238</v>
      </c>
      <c r="H128">
        <v>0.125</v>
      </c>
      <c r="I128">
        <v>0.13396657763302719</v>
      </c>
      <c r="J128">
        <v>1.6818334064742979</v>
      </c>
      <c r="K128">
        <v>5368.2118469999996</v>
      </c>
      <c r="L128">
        <v>35.303015548694269</v>
      </c>
      <c r="M128">
        <v>0.89459223748632877</v>
      </c>
      <c r="N128">
        <v>0.90836384415010107</v>
      </c>
      <c r="O128">
        <v>65.14</v>
      </c>
      <c r="P128">
        <v>50.05</v>
      </c>
    </row>
    <row r="129" spans="1:16" x14ac:dyDescent="0.25">
      <c r="A129" s="1" t="s">
        <v>103</v>
      </c>
      <c r="B129" t="str">
        <f>HYPERLINK("https://www.suredividend.com/sure-analysis-research-database/","Howard Hughes Corporation")</f>
        <v>Howard Hughes Corporation</v>
      </c>
      <c r="C129" t="s">
        <v>469</v>
      </c>
      <c r="D129" t="s">
        <v>356</v>
      </c>
      <c r="E129">
        <v>78.760000000000005</v>
      </c>
      <c r="F129">
        <v>0</v>
      </c>
      <c r="H129" t="s">
        <v>217</v>
      </c>
      <c r="I129" t="s">
        <v>217</v>
      </c>
      <c r="J129">
        <v>0</v>
      </c>
      <c r="K129">
        <v>3940.0900900000001</v>
      </c>
      <c r="L129">
        <v>33.121412335342427</v>
      </c>
      <c r="M129">
        <v>0</v>
      </c>
      <c r="N129">
        <v>1.3010589754102111</v>
      </c>
      <c r="O129">
        <v>89.58</v>
      </c>
      <c r="P129">
        <v>50.9</v>
      </c>
    </row>
    <row r="130" spans="1:16" x14ac:dyDescent="0.25">
      <c r="A130" s="1" t="s">
        <v>31</v>
      </c>
      <c r="B130" t="str">
        <f>HYPERLINK("https://www.suredividend.com/sure-analysis-APLE/","Apple Hospitality REIT Inc")</f>
        <v>Apple Hospitality REIT Inc</v>
      </c>
      <c r="C130" t="s">
        <v>410</v>
      </c>
      <c r="D130" t="s">
        <v>314</v>
      </c>
      <c r="E130">
        <v>16.46</v>
      </c>
      <c r="F130">
        <v>5.8323207776427688E-2</v>
      </c>
      <c r="G130" t="s">
        <v>232</v>
      </c>
      <c r="H130">
        <v>-0.375</v>
      </c>
      <c r="I130">
        <v>0</v>
      </c>
      <c r="J130">
        <v>0.93330206750704003</v>
      </c>
      <c r="K130">
        <v>3766.166545</v>
      </c>
      <c r="L130">
        <v>23.681220257803261</v>
      </c>
      <c r="M130">
        <v>1.344040995833871</v>
      </c>
      <c r="N130">
        <v>1.0885995659190719</v>
      </c>
      <c r="O130">
        <v>17.82</v>
      </c>
      <c r="P130">
        <v>12.96</v>
      </c>
    </row>
    <row r="131" spans="1:16" x14ac:dyDescent="0.25">
      <c r="A131" s="1" t="s">
        <v>154</v>
      </c>
      <c r="B131" t="str">
        <f>HYPERLINK("https://www.suredividend.com/sure-analysis-PGRE/","Paramount Group Inc")</f>
        <v>Paramount Group Inc</v>
      </c>
      <c r="C131" t="s">
        <v>534</v>
      </c>
      <c r="D131" t="s">
        <v>317</v>
      </c>
      <c r="E131">
        <v>4.8600000000000003</v>
      </c>
      <c r="F131">
        <v>2.8806584362139918E-2</v>
      </c>
      <c r="G131" t="s">
        <v>227</v>
      </c>
      <c r="H131">
        <v>-0.54838709677419351</v>
      </c>
      <c r="I131">
        <v>-0.18938691690105089</v>
      </c>
      <c r="J131">
        <v>0.180073489985624</v>
      </c>
      <c r="K131">
        <v>1056.3380440000001</v>
      </c>
      <c r="L131" t="s">
        <v>217</v>
      </c>
      <c r="M131" t="s">
        <v>217</v>
      </c>
      <c r="N131">
        <v>1.4823634260365171</v>
      </c>
      <c r="O131">
        <v>6.48</v>
      </c>
      <c r="P131">
        <v>3.75</v>
      </c>
    </row>
  </sheetData>
  <autoFilter ref="A1:P131" xr:uid="{00000000-0009-0000-0000-000000000000}">
    <sortState xmlns:xlrd2="http://schemas.microsoft.com/office/spreadsheetml/2017/richdata2" ref="A2:P131">
      <sortCondition ref="C1:C131"/>
    </sortState>
  </autoFilter>
  <sortState xmlns:xlrd2="http://schemas.microsoft.com/office/spreadsheetml/2017/richdata2" ref="A2:P130">
    <sortCondition ref="D2:D130"/>
  </sortState>
  <conditionalFormatting sqref="A2:A131">
    <cfRule type="cellIs" dxfId="3" priority="1" operator="notEqual">
      <formula>"None"</formula>
    </cfRule>
  </conditionalFormatting>
  <conditionalFormatting sqref="A1:P1">
    <cfRule type="cellIs" dxfId="2" priority="7" operator="notEqual">
      <formula>-13.345</formula>
    </cfRule>
  </conditionalFormatting>
  <conditionalFormatting sqref="B2:B131">
    <cfRule type="cellIs" dxfId="1" priority="2" operator="notEqual">
      <formula>"None"</formula>
    </cfRule>
  </conditionalFormatting>
  <conditionalFormatting sqref="C2:P131">
    <cfRule type="cellIs" dxfId="0" priority="3" operator="notEqual">
      <formula>"None"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Characteristics</vt:lpstr>
      <vt:lpstr>Performance</vt:lpstr>
      <vt:lpstr>Notes</vt:lpstr>
      <vt:lpstr>Short List 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Buchsbaum</dc:creator>
  <cp:lastModifiedBy>Robert Buchsbaum</cp:lastModifiedBy>
  <dcterms:created xsi:type="dcterms:W3CDTF">2024-01-15T13:25:59Z</dcterms:created>
  <dcterms:modified xsi:type="dcterms:W3CDTF">2024-11-25T03:08:07Z</dcterms:modified>
</cp:coreProperties>
</file>